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02" activeTab="0"/>
  </bookViews>
  <sheets>
    <sheet name="ГУ АО" sheetId="1" r:id="rId1"/>
    <sheet name="ГУ ВВР ВО" sheetId="2" r:id="rId2"/>
    <sheet name="ГУ ВВР КО" sheetId="3" r:id="rId3"/>
    <sheet name="ГУ ВВР КО_аренда" sheetId="4" r:id="rId4"/>
    <sheet name="ГУ ВВР КО_Мотордеталь" sheetId="5" r:id="rId5"/>
    <sheet name="ГУ ВВР КО_ПАТП-3" sheetId="6" r:id="rId6"/>
    <sheet name="ГУ ВВР КО_КОЭК" sheetId="7" r:id="rId7"/>
    <sheet name="ГУ ВВР КО_Горсети" sheetId="8" r:id="rId8"/>
    <sheet name="ГУ ВВР КО_Звольма Инвест" sheetId="9" r:id="rId9"/>
    <sheet name="ГУ ВВР КО_Костромасети" sheetId="10" r:id="rId10"/>
    <sheet name="ООО ШТЭЦ" sheetId="11" r:id="rId11"/>
    <sheet name="ГУ НО" sheetId="12" r:id="rId12"/>
  </sheets>
  <externalReferences>
    <externalReference r:id="rId15"/>
    <externalReference r:id="rId16"/>
    <externalReference r:id="rId17"/>
  </externalReferences>
  <definedNames>
    <definedName name="flagSum_List02_2">#REF!</definedName>
    <definedName name="kind_of_fuels">'[2]TEHSHEET'!$M$2:$M$29</definedName>
    <definedName name="kind_of_purchase_method">'[2]TEHSHEET'!$O$2:$O$4</definedName>
    <definedName name="List02_p1">#REF!</definedName>
    <definedName name="List02_p3">#REF!</definedName>
    <definedName name="org">'[1]Титульный'!$F$17</definedName>
    <definedName name="зщнгвкпа">#REF!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N3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на эл/эн</t>
        </r>
      </text>
    </comment>
  </commentList>
</comments>
</file>

<file path=xl/sharedStrings.xml><?xml version="1.0" encoding="utf-8"?>
<sst xmlns="http://schemas.openxmlformats.org/spreadsheetml/2006/main" count="2268" uniqueCount="380">
  <si>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</si>
  <si>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</si>
  <si>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</si>
  <si>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</si>
  <si>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</si>
  <si>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</si>
  <si>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</si>
  <si>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</si>
  <si>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</si>
  <si>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</si>
  <si>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</si>
  <si>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производство тепловой энергии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</si>
  <si>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</si>
  <si>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</si>
  <si>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</si>
  <si>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</si>
  <si>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</si>
  <si>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2.2.1</t>
  </si>
  <si>
    <t>газ природный по регулируемой цене</t>
  </si>
  <si>
    <t>x</t>
  </si>
  <si>
    <t>2.2.1.1</t>
  </si>
  <si>
    <t>Объем</t>
  </si>
  <si>
    <t>тыс м3</t>
  </si>
  <si>
    <t>2.2.1.2</t>
  </si>
  <si>
    <t>Стоимость за единицу объема</t>
  </si>
  <si>
    <t>2.2.1.3</t>
  </si>
  <si>
    <t>Стоимость доставки</t>
  </si>
  <si>
    <t>2.2.1.4</t>
  </si>
  <si>
    <t>Способ приобретения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</si>
  <si>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</si>
  <si>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</si>
  <si>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</si>
  <si>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</si>
  <si>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</si>
  <si>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</si>
  <si>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</si>
  <si>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</si>
  <si>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</si>
  <si>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</si>
  <si>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</si>
  <si>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</si>
  <si>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</si>
  <si>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</si>
  <si>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</si>
  <si>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</si>
  <si>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</si>
  <si>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</si>
  <si>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</si>
  <si>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</si>
  <si>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</si>
  <si>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</si>
  <si>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</si>
  <si>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</si>
  <si>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</si>
  <si>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</si>
  <si>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</si>
  <si>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</si>
  <si>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</si>
  <si>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</si>
  <si>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</si>
  <si>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</si>
  <si>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</si>
  <si>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</si>
  <si>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</si>
  <si>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</si>
  <si>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</si>
  <si>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</si>
  <si>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</si>
  <si>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</si>
  <si>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</si>
  <si>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2.15.1</t>
  </si>
  <si>
    <t>налоги</t>
  </si>
  <si>
    <t>2.15.2</t>
  </si>
  <si>
    <t>страхование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</si>
  <si>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</si>
  <si>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</si>
  <si>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</si>
  <si>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</si>
  <si>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</si>
  <si>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</si>
  <si>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</si>
  <si>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</si>
  <si>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</si>
  <si>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</si>
  <si>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</si>
  <si>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</si>
  <si>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http://www.tgc-2.ru/invest/financial.html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</si>
  <si>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</si>
  <si>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</si>
  <si>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</si>
  <si>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8.1</t>
  </si>
  <si>
    <t>Костромская ТЭЦ-1</t>
  </si>
  <si>
    <t>8.2</t>
  </si>
  <si>
    <t>Костромская ТЭЦ-2</t>
  </si>
  <si>
    <t>8.3</t>
  </si>
  <si>
    <t>Районная котельная №2</t>
  </si>
  <si>
    <t>Добавить источник тепловой энергии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</si>
  <si>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</si>
  <si>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</si>
  <si>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</si>
  <si>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</si>
  <si>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</si>
  <si>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</si>
  <si>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</si>
  <si>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</si>
  <si>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</si>
  <si>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</si>
  <si>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</si>
  <si>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</si>
  <si>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</si>
  <si>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</si>
  <si>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</si>
  <si>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</si>
  <si>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</si>
  <si>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</si>
  <si>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</si>
  <si>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</si>
  <si>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</si>
  <si>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</si>
  <si>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</si>
  <si>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</si>
  <si>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</si>
  <si>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17.1</t>
  </si>
  <si>
    <t>17.2</t>
  </si>
  <si>
    <t>17.3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</si>
  <si>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</si>
  <si>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</si>
  <si>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</si>
  <si>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</si>
  <si>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</si>
  <si>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</si>
  <si>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</si>
  <si>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</si>
  <si>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t>Гкал</t>
  </si>
  <si>
    <t>передача тепловой энергии</t>
  </si>
  <si>
    <t>торги/аукционы</t>
  </si>
  <si>
    <t>2.2.2</t>
  </si>
  <si>
    <t>2.2.2.1</t>
  </si>
  <si>
    <t>тонны</t>
  </si>
  <si>
    <t>2.2.2.2</t>
  </si>
  <si>
    <t>2.2.2.3</t>
  </si>
  <si>
    <t>2.2.2.4</t>
  </si>
  <si>
    <t>2.2.3</t>
  </si>
  <si>
    <t>дрова</t>
  </si>
  <si>
    <t>2.2.3.1</t>
  </si>
  <si>
    <t>м3</t>
  </si>
  <si>
    <t>2.2.3.2</t>
  </si>
  <si>
    <t>2.2.3.3</t>
  </si>
  <si>
    <t>2.2.3.4</t>
  </si>
  <si>
    <t>прочее</t>
  </si>
  <si>
    <t>налоги (плата за выбросы вредных веществ)</t>
  </si>
  <si>
    <t>расходы на экологию</t>
  </si>
  <si>
    <t>Котельная №1</t>
  </si>
  <si>
    <t>Котельная №2</t>
  </si>
  <si>
    <t>Котельная №3</t>
  </si>
  <si>
    <t>8.4</t>
  </si>
  <si>
    <t>Котельная №4</t>
  </si>
  <si>
    <t>8.5</t>
  </si>
  <si>
    <t>Котельная №6</t>
  </si>
  <si>
    <t>8.6</t>
  </si>
  <si>
    <t>Котельная №7</t>
  </si>
  <si>
    <t>8.7</t>
  </si>
  <si>
    <t>Котельная №8</t>
  </si>
  <si>
    <t>8.8</t>
  </si>
  <si>
    <t>Котельная №10</t>
  </si>
  <si>
    <t>8.9</t>
  </si>
  <si>
    <t>Котельная №11</t>
  </si>
  <si>
    <t>17.4</t>
  </si>
  <si>
    <t>17.5</t>
  </si>
  <si>
    <t>17.6</t>
  </si>
  <si>
    <t>17.7</t>
  </si>
  <si>
    <t>17.8</t>
  </si>
  <si>
    <t>17.9</t>
  </si>
  <si>
    <t>п.4 формируется в целом по ОАО "ТГК-2". Даных по стоимости основных средств(п.5) нет, так ОАО "ТГК-2" арендует имущество у МУП города Костромы "Городские сети". Данные в п.13 указаны в ед. Гкал, как установлено постановлением департамента ТЭК и ЖКХ КО</t>
  </si>
  <si>
    <t>1.2</t>
  </si>
  <si>
    <t>ООО "Шарьинская ТЭЦ"</t>
  </si>
  <si>
    <t>мазут</t>
  </si>
  <si>
    <t>торф</t>
  </si>
  <si>
    <t>расходы на страхование</t>
  </si>
  <si>
    <t>Примечания:</t>
  </si>
  <si>
    <r>
      <t xml:space="preserve"> м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/Гкал</t>
    </r>
  </si>
  <si>
    <t xml:space="preserve">ц) Удельный расход холодной воды на единицу тепловой энергии, отпускаемой в тепловую сеть </t>
  </si>
  <si>
    <t xml:space="preserve"> тыс. кВт•ч/Гкал</t>
  </si>
  <si>
    <t>х) Удельный расход электрической энергии на единицу тепловой энергии, отпускаемой в тепловую сеть</t>
  </si>
  <si>
    <t>кг у. т./Гкал</t>
  </si>
  <si>
    <t xml:space="preserve">ф) Удельный расход  условного топлива на единицу тепловой энергии, отпускаемой в тепловую сеть </t>
  </si>
  <si>
    <t>чел.</t>
  </si>
  <si>
    <t>%</t>
  </si>
  <si>
    <t>н) Технологические потери тепловой энергии при передаче по тепловым сетям</t>
  </si>
  <si>
    <t>тыс. Гкал</t>
  </si>
  <si>
    <t xml:space="preserve">по нормативам потребления </t>
  </si>
  <si>
    <t>по приборам учета</t>
  </si>
  <si>
    <t xml:space="preserve">м) Объем тепловой энергии, отпускаемой потребителям, в том числе: </t>
  </si>
  <si>
    <t xml:space="preserve">л) Объем покупаемой  тепловой энергии </t>
  </si>
  <si>
    <t xml:space="preserve"> тыс. Гкал</t>
  </si>
  <si>
    <t>к) Объем вырабатываемой тепловой энергии</t>
  </si>
  <si>
    <t xml:space="preserve"> Гкал/ч</t>
  </si>
  <si>
    <t>и) Присоединенная нагрузка</t>
  </si>
  <si>
    <t>тыс. руб.</t>
  </si>
  <si>
    <t>за счет ввода (вывода) их из эксплуатации</t>
  </si>
  <si>
    <t xml:space="preserve"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</t>
  </si>
  <si>
    <t>д) Чистая прибыль, в том числе*:</t>
  </si>
  <si>
    <t xml:space="preserve">г) Валовая прибыль  от продажи товаров и услуг  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</si>
  <si>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</si>
  <si>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оплату труда и отчисления на социальные нужды</t>
  </si>
  <si>
    <t>общехозяйственные (управленческие расходы), в том числе:</t>
  </si>
  <si>
    <t xml:space="preserve">расходы на оплату труда и отчисления на социальные нужды </t>
  </si>
  <si>
    <t>общепроизводственные (цеховые) расходы, в том числе:</t>
  </si>
  <si>
    <t>расходы на амортизацию основных производственных средств и аренду имущества, используемого в технологическом процессе</t>
  </si>
  <si>
    <t>Аморт</t>
  </si>
  <si>
    <t xml:space="preserve">расходы на оплату труда и отчисления на социальные нужды основного производственного персонала </t>
  </si>
  <si>
    <t>расходы на химреагенты, используемы в технологическом процессе</t>
  </si>
  <si>
    <t>расходы на приобретение холодной воды, используемой в технологическом процессе</t>
  </si>
  <si>
    <t xml:space="preserve">объем приобретения </t>
  </si>
  <si>
    <t>средневзвешенная стоимость 1кВт•ч</t>
  </si>
  <si>
    <t>расходы на электрическую энергию (мощность), потребляемую оборудованием, используемым в технологическом процессе</t>
  </si>
  <si>
    <t>расходы на топливо всего (см.табл.2.1)</t>
  </si>
  <si>
    <t>расходы на покупаемую тепловую энергию (мощность)</t>
  </si>
  <si>
    <t>в) Себестоимость производимых товаров (оказываемых услуг) по регулируемому виду деятельности :</t>
  </si>
  <si>
    <t xml:space="preserve">б) Выручка </t>
  </si>
  <si>
    <t>Смета</t>
  </si>
  <si>
    <t>Передача тэ</t>
  </si>
  <si>
    <t>Производство тэ</t>
  </si>
  <si>
    <t>Производство и передача тэ</t>
  </si>
  <si>
    <t>а) Вид деятельности организации (производство, передача и сбыт тепловой энергии)</t>
  </si>
  <si>
    <t>Показатель</t>
  </si>
  <si>
    <t>Ед. измерения</t>
  </si>
  <si>
    <t>Наименование показателя</t>
  </si>
  <si>
    <t>Отчетный период</t>
  </si>
  <si>
    <t>Местонахождение (адрес)</t>
  </si>
  <si>
    <t>КПП*</t>
  </si>
  <si>
    <t>ИНН*</t>
  </si>
  <si>
    <t>Главное управление ОАО"ТГК-2" по Новгородской области</t>
  </si>
  <si>
    <t>Наименование организации</t>
  </si>
  <si>
    <t>160012, г. Вологда, Советский пр-т, 141-А</t>
  </si>
  <si>
    <t>-</t>
  </si>
  <si>
    <t xml:space="preserve"> руб./кВт*ч</t>
  </si>
  <si>
    <t>расходы на ремонт (капитальный и текущий) основных производственных средств</t>
  </si>
  <si>
    <t>прочие расходы</t>
  </si>
  <si>
    <t>е) Изменение стоимости основных фондов , в том числе:</t>
  </si>
  <si>
    <t>ж) Сведения об источнике публикации годовой бухгалтерской отчетности, включая бухгалтерский баланс и приложения к нему**</t>
  </si>
  <si>
    <t>з) Установленная тепловая мощность</t>
  </si>
  <si>
    <t xml:space="preserve">у) Среднесписочная численность основного производственного персонала </t>
  </si>
  <si>
    <t>* по компании ОАО "ТГК-2" (чистая прибыль в целом, в т.ч производство электорэнергии)</t>
  </si>
  <si>
    <t>** будет опубликовано до 01.07.2011г. после утверждения годовой бухгалтерской отчетности за 2010г. на собрании акционеров</t>
  </si>
  <si>
    <t>*** учет по финансово-хозяйственной деятельности ведется в целом по компании, в связи с этим информация представлена в соответствии с управленческой отчетностью</t>
  </si>
  <si>
    <t xml:space="preserve">а) Выручка </t>
  </si>
  <si>
    <t>б) Себестоимость производимых товаров (оказываемых услуг) по регулируемому виду деятельности :</t>
  </si>
  <si>
    <t xml:space="preserve">в) Валовая прибыль  от продажи товаров и услуг  </t>
  </si>
  <si>
    <t>ж) Установленная тепловая мощность (среднегодовая величина)</t>
  </si>
  <si>
    <t>з) Присоединенная нагрузка</t>
  </si>
  <si>
    <t>и) Объем вырабатываемой тепловой энергии</t>
  </si>
  <si>
    <t xml:space="preserve">к) Объем покупаемой  тепловой энергии </t>
  </si>
  <si>
    <t xml:space="preserve">л) Объем тепловой энергии, отпускаемой потребителям, в том числе: </t>
  </si>
  <si>
    <t>м) Технологические потери тепловой энергии при передаче по тепловым сетям</t>
  </si>
  <si>
    <t xml:space="preserve">н) Фактический объем потерь при передаче тепловой энергии </t>
  </si>
  <si>
    <t>Тыс.Гкал.</t>
  </si>
  <si>
    <t>п) Среднесписочная численность административно-управленческого персонала</t>
  </si>
  <si>
    <t xml:space="preserve">о) Среднесписочная численность основного производственного персонала </t>
  </si>
  <si>
    <t xml:space="preserve">р) Удельный расход  условного топлива на единицу тепловой энергии, отпускаемой в тепловую сеть </t>
  </si>
  <si>
    <t>с) Удельный расход электрической энергии на единицу тепловой энергии, отпускаемой в тепловую сеть</t>
  </si>
  <si>
    <t xml:space="preserve">т) Удельный расход холодной воды на единицу тепловой энергии, отпускаемой в тепловую сеть </t>
  </si>
  <si>
    <t xml:space="preserve"> Вид деятельности организации (производство, передача и сбыт тепловой энергии)</t>
  </si>
  <si>
    <t>тыс.Гкал</t>
  </si>
  <si>
    <t xml:space="preserve"> Информация об  основных показателях финансово-хозяйственной деятельности                                                      по Главному управлению ОАО "ТГК-2" по Новгородской области</t>
  </si>
  <si>
    <t>1.0</t>
  </si>
  <si>
    <t>Добавить вид деятельности</t>
  </si>
  <si>
    <t>2.2.0</t>
  </si>
  <si>
    <t>Добавить вид топлива</t>
  </si>
  <si>
    <t>2.15.0</t>
  </si>
  <si>
    <t>Добавить прочие расходы</t>
  </si>
  <si>
    <t>8.0</t>
  </si>
  <si>
    <t>17.0</t>
  </si>
  <si>
    <t>2.2.4</t>
  </si>
  <si>
    <t>ИНН</t>
  </si>
  <si>
    <t>КПП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</si>
  <si>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</si>
  <si>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</si>
  <si>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ремонт (капитальный и текущий) основных производственных средств, в т.ч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</si>
  <si>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</si>
  <si>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г) Чистая прибыль, в том числе:</t>
  </si>
  <si>
    <t>д) Изменение стоимости основных фондов, в том числе:</t>
  </si>
  <si>
    <t>е) Сведения об источнике публикации годовой бухгалтерской отчетности, включая бухгалтерский баланс и приложения к нему</t>
  </si>
  <si>
    <t>Примечание: 1. Чистая прибыль формируется в целом по юридическому лицу ОАО "ТГК-2"</t>
  </si>
  <si>
    <t>2. Информация представлена в соответствии с управленческой отчетностью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</si>
  <si>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12"/>
        <color indexed="8"/>
        <rFont val="Times New Roman"/>
        <family val="1"/>
      </rPr>
      <t xml:space="preserve">в части регулируемой деятельности (комбинированная выработка)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факт 2014 года</t>
    </r>
  </si>
  <si>
    <t>Постановление Департамента государственного регулирования цен и тарифов Костромской области от 20.12.2013  № 13/599</t>
  </si>
  <si>
    <t>производство ТЭ комбинированная выработка (без сетей)</t>
  </si>
  <si>
    <t>производство ТЭ комбинированная выработка с передачей по сетям ТГК-2</t>
  </si>
  <si>
    <t>http://www.tgc-2.ru/investors/disclosure/statements/</t>
  </si>
  <si>
    <t>по п.4-чистая прибыль формируется в целом по ТГК-2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</si>
  <si>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в части регулируемой деятельности (производство и передача тепловой энергии)                                                                                           </t>
    </r>
    <r>
      <rPr>
        <b/>
        <sz val="12"/>
        <rFont val="Times New Roman"/>
        <family val="1"/>
      </rPr>
      <t xml:space="preserve"> факт 2014 года</t>
    </r>
  </si>
  <si>
    <t>Главное управление ОАО "ТГК-2" по Верхневолжскому региону г.Кострома  (арендованное муниципальное имущество)</t>
  </si>
  <si>
    <t>Постановление Департамента государственного регулирования цен и тарифов Костромской области от 18.12.2013  № 13/568 и от 18.12.2013 №13/567</t>
  </si>
  <si>
    <t>производство тепловой энергии арендованными муниципальными котельными</t>
  </si>
  <si>
    <t xml:space="preserve">уголь </t>
  </si>
  <si>
    <t>2.2.4.1</t>
  </si>
  <si>
    <t>2.2.4.2</t>
  </si>
  <si>
    <t>2.2.4.3</t>
  </si>
  <si>
    <t>2.2.4.4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</si>
  <si>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в части регулируемой деятельности (производство тепловой энергии)                                                                                                                        </t>
    </r>
    <r>
      <rPr>
        <b/>
        <sz val="12"/>
        <rFont val="Times New Roman"/>
        <family val="1"/>
      </rPr>
      <t>факт 2014 года</t>
    </r>
  </si>
  <si>
    <t>Главное управление ОАО "ТГК-2" по Верхневолжскому региону г.Кострома  (арендованная котельная "Костромской завод "Мотордеталь")</t>
  </si>
  <si>
    <t>Постановление Департамента государственного регулирования цен и тарифов Костромской области от 28.11.2013  № 13/422</t>
  </si>
  <si>
    <t>производство тепловой энергии (котельная "Мотордеталь)</t>
  </si>
  <si>
    <t>котельная "Мотордеталь"</t>
  </si>
  <si>
    <t>п.4 формируется в целом по ОАО "ТГК-2". Даных по стоимости основных средств(п.5) нет, так ОАО "ТГК-2" арендует имущество.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</si>
  <si>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b/>
        <sz val="12"/>
        <rFont val="Times New Roman"/>
        <family val="1"/>
      </rPr>
      <t>факт 2014 года</t>
    </r>
  </si>
  <si>
    <t>Главное управление ОАО "ТГК-2" по Верхневолжскому региону город Кострома -производство в режиме комбинированной выработки при передаче через сети ГП Костромской области "Костромское ПАТП-3"</t>
  </si>
  <si>
    <t>Постановление Департамента государственного регулирования цен и тарифов по Костромской области от 20.12.2013 № 13/612</t>
  </si>
  <si>
    <t>Главное управление ОАО "ТГК-2" по Верхневолжскому региону город Кострома -производство в режиме комбинированной выработки при передаче через сети ОАО "Костромская областная энергетическая компания"</t>
  </si>
  <si>
    <t>Постановление Департамента государственного регулирования цен и тарифов по Костромской области от 20.12.2013 № 13/606</t>
  </si>
  <si>
    <t>Главное управление ОАО "ТГК-2" по Верхневолжскому региону город Кострома -производство в режиме комбинированной выработки при передаче через сети МУП г.Костромы "Городские сети"</t>
  </si>
  <si>
    <t>Постановление Департамента государственного регулирования цен и тарифов по Костромской области от 20.12.2013 № 13/627</t>
  </si>
  <si>
    <t>Главное управление ОАО "ТГК-2" по Верхневолжскому региону город Кострома -производство в режиме комбинированной выработки при передаче через сети ООО "Звольма-Инвест"</t>
  </si>
  <si>
    <t>Постановление Департамента государственного регулирования цен и тарифов по Костромской области от 20.12.2013 № 13/611</t>
  </si>
  <si>
    <t>Главное управление ОАО "ТГК-2" по Верхневолжскому региону город Кострома -производство в режиме комбинированной выработки при передаче через сети ООО "Костромасети"</t>
  </si>
  <si>
    <t>Постановление Департамента государственного регулирования цен и тарифов по Костромской области от 03.06.2014 № 14/79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</si>
  <si>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в части регулируемой деятельности (комбинированная выработка)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за 2014 год </t>
    </r>
  </si>
  <si>
    <t>Постановление Департамента государственного регулирования цен и тарифов по Костромской области от 18.12.2013 №13/566</t>
  </si>
  <si>
    <t>производство и передача тепловой энергии</t>
  </si>
  <si>
    <t>чистая прибыль формируется по всем видам деятельности предприятия и составила (36314,14363)</t>
  </si>
  <si>
    <t>11.1</t>
  </si>
  <si>
    <t>11.2</t>
  </si>
  <si>
    <t>Примечание: Фактическая информация раскрыта за 6 месяцев 2014 года, с 1 июля 2014 года имущество ООО "Шарьинская ТЭЦ" было  передано МУП "Шарьинская ТЭЦ".</t>
  </si>
  <si>
    <t xml:space="preserve"> Информация об  основных показателях финансово-хозяйственной деятельности                                                       по Главному управлению ОАО "ТГК-2" по Верхневолжскому региону г.Вологда</t>
  </si>
  <si>
    <t>Главное управление ОАО"ТГК-2" по Верхневолжскому региону г. Вологда</t>
  </si>
  <si>
    <t>факт 2014 год</t>
  </si>
  <si>
    <t>173012,Новгородская область,г.Великий Новгород, Вяжищский проезд, д.42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</si>
  <si>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t>
  </si>
  <si>
    <t>ГУ ОАО "ТГК-2" по Архангельской области</t>
  </si>
  <si>
    <t>Смешанное производство+
передача+сбыт</t>
  </si>
  <si>
    <t>в т.ч. Произ-во т/э на коллекторах</t>
  </si>
  <si>
    <t>Комбинированное  производство+
передача+сбыт</t>
  </si>
  <si>
    <t>Теплоноситель - пар</t>
  </si>
  <si>
    <t>Теплоноситель - вода</t>
  </si>
  <si>
    <t>г. Арх-ск</t>
  </si>
  <si>
    <t>г. Сев-ск</t>
  </si>
  <si>
    <t>Факт 2014 г.</t>
  </si>
  <si>
    <t>1)_Выручка от регулируемой деятельности (тыс. рублей) с разбивкой по видам деятельности</t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</si>
  <si>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</si>
  <si>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тепловую энергию (мощность), теплоноситель</t>
    </r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</si>
  <si>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</t>
  </si>
  <si>
    <t>руб.</t>
  </si>
  <si>
    <t>прямые договора без торгов</t>
  </si>
  <si>
    <t>торги</t>
  </si>
  <si>
    <t>уголь каменный</t>
  </si>
  <si>
    <t>дизельное топливо</t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</si>
  <si>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</si>
  <si>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t>г) расходы на приобретение холодной воды, используемой в технологическом процессе</t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</si>
  <si>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</si>
  <si>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</si>
  <si>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</si>
  <si>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</si>
  <si>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</si>
  <si>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</si>
  <si>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</si>
  <si>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</si>
  <si>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н)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законодательством Российской Федерации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</si>
  <si>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</si>
  <si>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фондов, в том числе за счет ввода в эксплуатацию (вывода из эксплуатации), их переоценки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</si>
  <si>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</si>
  <si>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</si>
  <si>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Архангельская ТЭЦ</t>
  </si>
  <si>
    <t>Котельная о. Хабарка</t>
  </si>
  <si>
    <t>Котельная пр. Ленинградский</t>
  </si>
  <si>
    <t>Северодвинская ТЭЦ-1</t>
  </si>
  <si>
    <t>Северодвинская ТЭЦ-2</t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</si>
  <si>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Тепловая нагрузка по договорам, заключенным в рамках осуществления регулируемых видов деятельности (Гкал/ч)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</si>
  <si>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вырабатываемой регулируемой организацией тепловой энергии в рамках осуществления регулируемых видов деятельнсоти (тыс. Гкал)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</si>
  <si>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  </r>
  </si>
  <si>
    <t>11) Нормативы технологических потерь при передаче тепловой энергии, теплоносителя по тепловым сетям, утвержденных уполномоченным органом (Ккал/ч.мес.)</t>
  </si>
  <si>
    <t>Ккал/ч.мес</t>
  </si>
  <si>
    <t>12) Фактический объем потерь пр ипередаче тепловой энергии (тыс. Гкал)</t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</si>
  <si>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</si>
  <si>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административно-управленческого персонала (человек)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</si>
  <si>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у.т./Гкал)</t>
    </r>
  </si>
  <si>
    <t>16) Удельный расход 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</si>
  <si>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17)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</si>
  <si>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*</t>
  </si>
  <si>
    <t>Раскрывается не позднее 30 дней со дня сдачи годового бухгалтерского баланса в налоговые органы.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</si>
</sst>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"/>
    <numFmt numFmtId="166" formatCode="#,##0.00000"/>
    <numFmt numFmtId="167" formatCode="#,##0.0"/>
    <numFmt numFmtId="168" formatCode="_-* #,##0.00_р_._-;\-* #,##0.00_р_._-;_-* &quot;-&quot;?_р_._-;_-@_-"/>
    <numFmt numFmtId="169" formatCode="_-* #,##0.0_р_._-;\-* #,##0.0_р_._-;_-* &quot;-&quot;?_р_._-;_-@_-"/>
    <numFmt numFmtId="170" formatCode="0.0000"/>
    <numFmt numFmtId="171" formatCode="_-* #,##0.0_р_._-;\-* #,##0.0_р_._-;_-* &quot;-&quot;??_р_._-;_-@_-"/>
    <numFmt numFmtId="172" formatCode="#\."/>
    <numFmt numFmtId="173" formatCode="#.##0\.00"/>
    <numFmt numFmtId="174" formatCode="#\.00"/>
    <numFmt numFmtId="175" formatCode="\$#\.00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_-* #,##0.00[$€-1]_-;\-* #,##0.00[$€-1]_-;_-* &quot;-&quot;??[$€-1]_-"/>
    <numFmt numFmtId="181" formatCode="0.0"/>
    <numFmt numFmtId="182" formatCode="General_)"/>
    <numFmt numFmtId="183" formatCode="%#\.00"/>
    <numFmt numFmtId="184" formatCode="_-* #,##0.000000_р_._-;\-* #,##0.000000_р_._-;_-* &quot;-&quot;??_р_._-;_-@_-"/>
    <numFmt numFmtId="185" formatCode="0.000"/>
    <numFmt numFmtId="186" formatCode="#,##0.0000000"/>
    <numFmt numFmtId="187" formatCode="_-* #,##0.00\ _₽_-;\-* #,##0.00\ _₽_-;_-* &quot;-&quot;??\ _₽_-;_-@_-"/>
  </numFmts>
  <fonts count="130">
    <font>
      <sz val="11"/>
      <color theme="1"/>
      <name val="Calibri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14"/>
      <name val="Franklin Gothic Medium"/>
      <family val="2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0"/>
      <name val="Helv"/>
      <family val="0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2"/>
      <color indexed="8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color indexed="6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color indexed="55"/>
      <name val="Times New Roman"/>
      <family val="1"/>
    </font>
    <font>
      <b/>
      <u val="single"/>
      <sz val="9"/>
      <color indexed="12"/>
      <name val="Times New Roman"/>
      <family val="1"/>
    </font>
    <font>
      <b/>
      <sz val="9"/>
      <color indexed="62"/>
      <name val="Times New Roman"/>
      <family val="1"/>
    </font>
    <font>
      <sz val="8"/>
      <name val="Times New Roman"/>
      <family val="1"/>
    </font>
    <font>
      <b/>
      <u val="single"/>
      <sz val="10"/>
      <color indexed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60"/>
      <name val="Arial"/>
      <family val="2"/>
    </font>
    <font>
      <sz val="8"/>
      <color indexed="20"/>
      <name val="Arial"/>
      <family val="2"/>
    </font>
    <font>
      <i/>
      <sz val="8"/>
      <color indexed="23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10"/>
      <name val="Arial"/>
      <family val="2"/>
    </font>
    <font>
      <sz val="12"/>
      <color indexed="55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36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i/>
      <sz val="8"/>
      <color rgb="FF7F7F7F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sz val="8"/>
      <color rgb="FF006100"/>
      <name val="Arial"/>
      <family val="2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Arial"/>
      <family val="2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rgb="FF7030A0"/>
      <name val="Times New Roman"/>
      <family val="1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thin"/>
    </border>
    <border>
      <left/>
      <right/>
      <top style="thin">
        <color indexed="55"/>
      </top>
      <bottom/>
    </border>
    <border>
      <left style="thin"/>
      <right style="thin"/>
      <top style="thin"/>
      <bottom>
        <color indexed="63"/>
      </bottom>
    </border>
  </borders>
  <cellStyleXfs count="3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3" fontId="14" fillId="0" borderId="0">
      <alignment/>
      <protection locked="0"/>
    </xf>
    <xf numFmtId="174" fontId="14" fillId="0" borderId="0">
      <alignment/>
      <protection locked="0"/>
    </xf>
    <xf numFmtId="173" fontId="14" fillId="0" borderId="0">
      <alignment/>
      <protection locked="0"/>
    </xf>
    <xf numFmtId="174" fontId="14" fillId="0" borderId="0">
      <alignment/>
      <protection locked="0"/>
    </xf>
    <xf numFmtId="175" fontId="14" fillId="0" borderId="0">
      <alignment/>
      <protection locked="0"/>
    </xf>
    <xf numFmtId="172" fontId="14" fillId="0" borderId="1">
      <alignment/>
      <protection locked="0"/>
    </xf>
    <xf numFmtId="172" fontId="15" fillId="0" borderId="0">
      <alignment/>
      <protection locked="0"/>
    </xf>
    <xf numFmtId="172" fontId="15" fillId="0" borderId="0">
      <alignment/>
      <protection locked="0"/>
    </xf>
    <xf numFmtId="172" fontId="14" fillId="0" borderId="1">
      <alignment/>
      <protection locked="0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100" fillId="30" borderId="0" applyNumberFormat="0" applyBorder="0" applyAlignment="0" applyProtection="0"/>
    <xf numFmtId="0" fontId="100" fillId="31" borderId="0" applyNumberFormat="0" applyBorder="0" applyAlignment="0" applyProtection="0"/>
    <xf numFmtId="0" fontId="100" fillId="32" borderId="0" applyNumberFormat="0" applyBorder="0" applyAlignment="0" applyProtection="0"/>
    <xf numFmtId="0" fontId="100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7" fillId="3" borderId="0" applyNumberFormat="0" applyBorder="0" applyAlignment="0" applyProtection="0"/>
    <xf numFmtId="0" fontId="18" fillId="38" borderId="2" applyNumberFormat="0" applyAlignment="0" applyProtection="0"/>
    <xf numFmtId="0" fontId="19" fillId="39" borderId="3" applyNumberFormat="0" applyAlignment="0" applyProtection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81" fontId="24" fillId="0" borderId="0" applyFill="0" applyBorder="0" applyAlignment="0" applyProtection="0"/>
    <xf numFmtId="181" fontId="25" fillId="0" borderId="0" applyFill="0" applyBorder="0" applyAlignment="0" applyProtection="0"/>
    <xf numFmtId="181" fontId="26" fillId="0" borderId="0" applyFill="0" applyBorder="0" applyAlignment="0" applyProtection="0"/>
    <xf numFmtId="181" fontId="27" fillId="0" borderId="0" applyFill="0" applyBorder="0" applyAlignment="0" applyProtection="0"/>
    <xf numFmtId="181" fontId="28" fillId="0" borderId="0" applyFill="0" applyBorder="0" applyAlignment="0" applyProtection="0"/>
    <xf numFmtId="181" fontId="29" fillId="0" borderId="0" applyFill="0" applyBorder="0" applyAlignment="0" applyProtection="0"/>
    <xf numFmtId="181" fontId="30" fillId="0" borderId="0" applyFill="0" applyBorder="0" applyAlignment="0" applyProtection="0"/>
    <xf numFmtId="0" fontId="31" fillId="4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Alignment="0" applyProtection="0"/>
    <xf numFmtId="0" fontId="36" fillId="0" borderId="7" applyNumberFormat="0" applyFill="0" applyAlignment="0" applyProtection="0"/>
    <xf numFmtId="0" fontId="37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4" fillId="41" borderId="8" applyNumberFormat="0" applyFont="0" applyAlignment="0" applyProtection="0"/>
    <xf numFmtId="0" fontId="41" fillId="38" borderId="9" applyNumberFormat="0" applyAlignment="0" applyProtection="0"/>
    <xf numFmtId="0" fontId="40" fillId="0" borderId="0" applyNumberFormat="0">
      <alignment horizontal="left"/>
      <protection/>
    </xf>
    <xf numFmtId="0" fontId="1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00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182" fontId="5" fillId="0" borderId="11">
      <alignment/>
      <protection locked="0"/>
    </xf>
    <xf numFmtId="0" fontId="101" fillId="48" borderId="12" applyNumberFormat="0" applyAlignment="0" applyProtection="0"/>
    <xf numFmtId="0" fontId="102" fillId="49" borderId="13" applyNumberFormat="0" applyAlignment="0" applyProtection="0"/>
    <xf numFmtId="0" fontId="103" fillId="49" borderId="12" applyNumberFormat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Border="0">
      <alignment horizontal="center" vertical="center" wrapText="1"/>
      <protection/>
    </xf>
    <xf numFmtId="0" fontId="104" fillId="0" borderId="14" applyNumberFormat="0" applyFill="0" applyAlignment="0" applyProtection="0"/>
    <xf numFmtId="0" fontId="105" fillId="0" borderId="15" applyNumberFormat="0" applyFill="0" applyAlignment="0" applyProtection="0"/>
    <xf numFmtId="0" fontId="106" fillId="0" borderId="16" applyNumberFormat="0" applyFill="0" applyAlignment="0" applyProtection="0"/>
    <xf numFmtId="0" fontId="10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17" applyBorder="0">
      <alignment horizontal="center" vertical="center" wrapText="1"/>
      <protection/>
    </xf>
    <xf numFmtId="182" fontId="48" fillId="6" borderId="11">
      <alignment/>
      <protection/>
    </xf>
    <xf numFmtId="4" fontId="4" fillId="40" borderId="18" applyBorder="0">
      <alignment horizontal="right"/>
      <protection/>
    </xf>
    <xf numFmtId="0" fontId="107" fillId="0" borderId="19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108" fillId="50" borderId="20" applyNumberFormat="0" applyAlignment="0" applyProtection="0"/>
    <xf numFmtId="0" fontId="47" fillId="0" borderId="0">
      <alignment horizontal="center" vertical="top" wrapText="1"/>
      <protection/>
    </xf>
    <xf numFmtId="0" fontId="49" fillId="0" borderId="0">
      <alignment horizontal="centerContinuous" vertical="center"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165" fontId="50" fillId="4" borderId="18">
      <alignment wrapText="1"/>
      <protection/>
    </xf>
    <xf numFmtId="0" fontId="109" fillId="0" borderId="0" applyNumberFormat="0" applyFill="0" applyBorder="0" applyAlignment="0" applyProtection="0"/>
    <xf numFmtId="0" fontId="110" fillId="5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11" fillId="52" borderId="0" applyNumberFormat="0" applyBorder="0" applyAlignment="0" applyProtection="0"/>
    <xf numFmtId="181" fontId="51" fillId="40" borderId="21" applyNumberFormat="0" applyBorder="0" applyAlignment="0">
      <protection locked="0"/>
    </xf>
    <xf numFmtId="0" fontId="11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9" fontId="0" fillId="0" borderId="0" applyFont="0" applyFill="0" applyBorder="0" applyAlignment="0" applyProtection="0"/>
    <xf numFmtId="0" fontId="113" fillId="0" borderId="23" applyNumberFormat="0" applyFill="0" applyAlignment="0" applyProtection="0"/>
    <xf numFmtId="0" fontId="10" fillId="0" borderId="0">
      <alignment/>
      <protection/>
    </xf>
    <xf numFmtId="181" fontId="38" fillId="0" borderId="0" applyFill="0" applyBorder="0" applyAlignment="0" applyProtection="0"/>
    <xf numFmtId="181" fontId="38" fillId="0" borderId="0" applyFill="0" applyBorder="0" applyAlignment="0" applyProtection="0"/>
    <xf numFmtId="181" fontId="38" fillId="0" borderId="0" applyFill="0" applyBorder="0" applyAlignment="0" applyProtection="0"/>
    <xf numFmtId="181" fontId="38" fillId="0" borderId="0" applyFill="0" applyBorder="0" applyAlignment="0" applyProtection="0"/>
    <xf numFmtId="181" fontId="38" fillId="0" borderId="0" applyFill="0" applyBorder="0" applyAlignment="0" applyProtection="0"/>
    <xf numFmtId="181" fontId="38" fillId="0" borderId="0" applyFill="0" applyBorder="0" applyAlignment="0" applyProtection="0"/>
    <xf numFmtId="181" fontId="38" fillId="0" borderId="0" applyFill="0" applyBorder="0" applyAlignment="0" applyProtection="0"/>
    <xf numFmtId="181" fontId="38" fillId="0" borderId="0" applyFill="0" applyBorder="0" applyAlignment="0" applyProtection="0"/>
    <xf numFmtId="0" fontId="114" fillId="0" borderId="0" applyNumberFormat="0" applyFill="0" applyBorder="0" applyAlignment="0" applyProtection="0"/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1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4" fillId="4" borderId="0" applyFont="0" applyBorder="0">
      <alignment horizontal="right"/>
      <protection/>
    </xf>
    <xf numFmtId="4" fontId="4" fillId="4" borderId="24" applyBorder="0">
      <alignment horizontal="right"/>
      <protection/>
    </xf>
    <xf numFmtId="4" fontId="4" fillId="4" borderId="18" applyFont="0" applyBorder="0">
      <alignment horizontal="right"/>
      <protection/>
    </xf>
    <xf numFmtId="0" fontId="115" fillId="54" borderId="0" applyNumberFormat="0" applyBorder="0" applyAlignment="0" applyProtection="0"/>
    <xf numFmtId="183" fontId="14" fillId="0" borderId="0">
      <alignment/>
      <protection locked="0"/>
    </xf>
  </cellStyleXfs>
  <cellXfs count="266">
    <xf numFmtId="0" fontId="0" fillId="0" borderId="0" xfId="0" applyFont="1" applyAlignment="1">
      <alignment/>
    </xf>
    <xf numFmtId="0" fontId="4" fillId="0" borderId="18" xfId="23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2" fillId="0" borderId="0" xfId="234">
      <alignment/>
      <protection/>
    </xf>
    <xf numFmtId="166" fontId="2" fillId="0" borderId="0" xfId="234" applyNumberFormat="1">
      <alignment/>
      <protection/>
    </xf>
    <xf numFmtId="0" fontId="2" fillId="0" borderId="0" xfId="234" applyFill="1" applyBorder="1">
      <alignment/>
      <protection/>
    </xf>
    <xf numFmtId="0" fontId="8" fillId="0" borderId="0" xfId="234" applyFont="1" applyFill="1" applyBorder="1" applyAlignment="1">
      <alignment horizontal="center" vertical="top" wrapText="1"/>
      <protection/>
    </xf>
    <xf numFmtId="0" fontId="9" fillId="0" borderId="0" xfId="234" applyFont="1" applyFill="1" applyBorder="1" applyAlignment="1">
      <alignment vertical="top" wrapText="1"/>
      <protection/>
    </xf>
    <xf numFmtId="0" fontId="9" fillId="0" borderId="0" xfId="234" applyFont="1" applyFill="1">
      <alignment/>
      <protection/>
    </xf>
    <xf numFmtId="0" fontId="11" fillId="0" borderId="0" xfId="234" applyFont="1" applyFill="1" applyBorder="1" applyAlignment="1">
      <alignment vertical="top" wrapText="1"/>
      <protection/>
    </xf>
    <xf numFmtId="0" fontId="9" fillId="0" borderId="0" xfId="234" applyFont="1">
      <alignment/>
      <protection/>
    </xf>
    <xf numFmtId="0" fontId="9" fillId="0" borderId="25" xfId="234" applyFont="1" applyFill="1" applyBorder="1" applyAlignment="1">
      <alignment horizontal="center" vertical="center" wrapText="1"/>
      <protection/>
    </xf>
    <xf numFmtId="0" fontId="9" fillId="0" borderId="26" xfId="234" applyFont="1" applyFill="1" applyBorder="1" applyAlignment="1">
      <alignment vertical="top" wrapText="1"/>
      <protection/>
    </xf>
    <xf numFmtId="167" fontId="9" fillId="0" borderId="18" xfId="234" applyNumberFormat="1" applyFont="1" applyFill="1" applyBorder="1">
      <alignment/>
      <protection/>
    </xf>
    <xf numFmtId="0" fontId="9" fillId="0" borderId="27" xfId="234" applyFont="1" applyFill="1" applyBorder="1" applyAlignment="1">
      <alignment horizontal="center" vertical="center" wrapText="1"/>
      <protection/>
    </xf>
    <xf numFmtId="0" fontId="9" fillId="0" borderId="28" xfId="234" applyFont="1" applyFill="1" applyBorder="1" applyAlignment="1">
      <alignment vertical="top" wrapText="1"/>
      <protection/>
    </xf>
    <xf numFmtId="3" fontId="9" fillId="0" borderId="18" xfId="234" applyNumberFormat="1" applyFont="1" applyFill="1" applyBorder="1">
      <alignment/>
      <protection/>
    </xf>
    <xf numFmtId="0" fontId="9" fillId="0" borderId="28" xfId="234" applyFont="1" applyFill="1" applyBorder="1" applyAlignment="1">
      <alignment horizontal="left" vertical="top" wrapText="1" indent="2"/>
      <protection/>
    </xf>
    <xf numFmtId="4" fontId="9" fillId="0" borderId="18" xfId="234" applyNumberFormat="1" applyFont="1" applyFill="1" applyBorder="1">
      <alignment/>
      <protection/>
    </xf>
    <xf numFmtId="3" fontId="9" fillId="0" borderId="29" xfId="234" applyNumberFormat="1" applyFont="1" applyFill="1" applyBorder="1">
      <alignment/>
      <protection/>
    </xf>
    <xf numFmtId="168" fontId="2" fillId="0" borderId="0" xfId="234" applyNumberFormat="1">
      <alignment/>
      <protection/>
    </xf>
    <xf numFmtId="169" fontId="2" fillId="0" borderId="0" xfId="234" applyNumberFormat="1">
      <alignment/>
      <protection/>
    </xf>
    <xf numFmtId="3" fontId="2" fillId="0" borderId="0" xfId="234" applyNumberFormat="1">
      <alignment/>
      <protection/>
    </xf>
    <xf numFmtId="3" fontId="9" fillId="0" borderId="0" xfId="234" applyNumberFormat="1" applyFont="1" applyFill="1" applyBorder="1">
      <alignment/>
      <protection/>
    </xf>
    <xf numFmtId="0" fontId="9" fillId="0" borderId="28" xfId="234" applyFont="1" applyFill="1" applyBorder="1" applyAlignment="1">
      <alignment horizontal="left" vertical="top" wrapText="1" indent="7"/>
      <protection/>
    </xf>
    <xf numFmtId="1" fontId="2" fillId="0" borderId="0" xfId="234" applyNumberFormat="1">
      <alignment/>
      <protection/>
    </xf>
    <xf numFmtId="170" fontId="2" fillId="0" borderId="0" xfId="234" applyNumberFormat="1">
      <alignment/>
      <protection/>
    </xf>
    <xf numFmtId="0" fontId="2" fillId="0" borderId="0" xfId="234" applyBorder="1">
      <alignment/>
      <protection/>
    </xf>
    <xf numFmtId="0" fontId="9" fillId="0" borderId="28" xfId="234" applyFont="1" applyFill="1" applyBorder="1" applyAlignment="1">
      <alignment horizontal="left" vertical="top" wrapText="1" indent="6"/>
      <protection/>
    </xf>
    <xf numFmtId="3" fontId="9" fillId="0" borderId="30" xfId="234" applyNumberFormat="1" applyFont="1" applyFill="1" applyBorder="1">
      <alignment/>
      <protection/>
    </xf>
    <xf numFmtId="3" fontId="9" fillId="0" borderId="31" xfId="234" applyNumberFormat="1" applyFont="1" applyFill="1" applyBorder="1">
      <alignment/>
      <protection/>
    </xf>
    <xf numFmtId="0" fontId="9" fillId="0" borderId="32" xfId="234" applyFont="1" applyFill="1" applyBorder="1" applyAlignment="1">
      <alignment vertical="top" wrapText="1"/>
      <protection/>
    </xf>
    <xf numFmtId="0" fontId="9" fillId="0" borderId="33" xfId="234" applyFont="1" applyFill="1" applyBorder="1" applyAlignment="1">
      <alignment vertical="top" wrapText="1"/>
      <protection/>
    </xf>
    <xf numFmtId="0" fontId="9" fillId="0" borderId="34" xfId="234" applyFont="1" applyFill="1" applyBorder="1" applyAlignment="1">
      <alignment horizontal="center" vertical="center"/>
      <protection/>
    </xf>
    <xf numFmtId="0" fontId="9" fillId="0" borderId="35" xfId="234" applyFont="1" applyFill="1" applyBorder="1" applyAlignment="1">
      <alignment horizontal="center" vertical="center"/>
      <protection/>
    </xf>
    <xf numFmtId="0" fontId="9" fillId="0" borderId="36" xfId="234" applyFont="1" applyFill="1" applyBorder="1" applyAlignment="1">
      <alignment horizontal="center" vertical="center" wrapText="1"/>
      <protection/>
    </xf>
    <xf numFmtId="0" fontId="9" fillId="0" borderId="37" xfId="234" applyFont="1" applyFill="1" applyBorder="1" applyAlignment="1">
      <alignment vertical="top" wrapText="1"/>
      <protection/>
    </xf>
    <xf numFmtId="0" fontId="9" fillId="0" borderId="38" xfId="234" applyFont="1" applyFill="1" applyBorder="1" applyAlignment="1">
      <alignment vertical="top" wrapText="1"/>
      <protection/>
    </xf>
    <xf numFmtId="0" fontId="2" fillId="0" borderId="0" xfId="234" applyAlignment="1">
      <alignment wrapText="1"/>
      <protection/>
    </xf>
    <xf numFmtId="0" fontId="11" fillId="0" borderId="39" xfId="234" applyFont="1" applyFill="1" applyBorder="1" applyAlignment="1">
      <alignment horizontal="center" vertical="center" wrapText="1"/>
      <protection/>
    </xf>
    <xf numFmtId="0" fontId="11" fillId="0" borderId="40" xfId="234" applyFont="1" applyFill="1" applyBorder="1" applyAlignment="1">
      <alignment horizontal="center" vertical="center"/>
      <protection/>
    </xf>
    <xf numFmtId="0" fontId="11" fillId="0" borderId="41" xfId="234" applyFont="1" applyFill="1" applyBorder="1">
      <alignment/>
      <protection/>
    </xf>
    <xf numFmtId="0" fontId="11" fillId="0" borderId="42" xfId="234" applyFont="1" applyFill="1" applyBorder="1">
      <alignment/>
      <protection/>
    </xf>
    <xf numFmtId="0" fontId="11" fillId="0" borderId="24" xfId="234" applyFont="1" applyFill="1" applyBorder="1">
      <alignment/>
      <protection/>
    </xf>
    <xf numFmtId="184" fontId="2" fillId="0" borderId="0" xfId="310" applyNumberFormat="1" applyFont="1" applyAlignment="1">
      <alignment/>
    </xf>
    <xf numFmtId="3" fontId="9" fillId="0" borderId="18" xfId="234" applyNumberFormat="1" applyFont="1" applyFill="1" applyBorder="1" applyAlignment="1">
      <alignment horizontal="right" vertical="center"/>
      <protection/>
    </xf>
    <xf numFmtId="0" fontId="16" fillId="0" borderId="0" xfId="234" applyFont="1">
      <alignment/>
      <protection/>
    </xf>
    <xf numFmtId="167" fontId="9" fillId="0" borderId="42" xfId="234" applyNumberFormat="1" applyFont="1" applyFill="1" applyBorder="1">
      <alignment/>
      <protection/>
    </xf>
    <xf numFmtId="167" fontId="9" fillId="0" borderId="43" xfId="234" applyNumberFormat="1" applyFont="1" applyFill="1" applyBorder="1">
      <alignment/>
      <protection/>
    </xf>
    <xf numFmtId="4" fontId="9" fillId="0" borderId="42" xfId="234" applyNumberFormat="1" applyFont="1" applyFill="1" applyBorder="1">
      <alignment/>
      <protection/>
    </xf>
    <xf numFmtId="165" fontId="9" fillId="0" borderId="43" xfId="234" applyNumberFormat="1" applyFont="1" applyFill="1" applyBorder="1">
      <alignment/>
      <protection/>
    </xf>
    <xf numFmtId="185" fontId="2" fillId="0" borderId="41" xfId="234" applyNumberFormat="1" applyFill="1" applyBorder="1">
      <alignment/>
      <protection/>
    </xf>
    <xf numFmtId="181" fontId="2" fillId="0" borderId="44" xfId="234" applyNumberFormat="1" applyFill="1" applyBorder="1">
      <alignment/>
      <protection/>
    </xf>
    <xf numFmtId="185" fontId="9" fillId="0" borderId="45" xfId="234" applyNumberFormat="1" applyFont="1" applyFill="1" applyBorder="1">
      <alignment/>
      <protection/>
    </xf>
    <xf numFmtId="165" fontId="9" fillId="0" borderId="18" xfId="234" applyNumberFormat="1" applyFont="1" applyFill="1" applyBorder="1">
      <alignment/>
      <protection/>
    </xf>
    <xf numFmtId="0" fontId="11" fillId="0" borderId="18" xfId="234" applyFont="1" applyFill="1" applyBorder="1" applyAlignment="1">
      <alignment horizontal="center" vertical="center"/>
      <protection/>
    </xf>
    <xf numFmtId="0" fontId="11" fillId="0" borderId="18" xfId="234" applyFont="1" applyFill="1" applyBorder="1" applyAlignment="1">
      <alignment horizontal="center" vertical="center" wrapText="1"/>
      <protection/>
    </xf>
    <xf numFmtId="0" fontId="9" fillId="0" borderId="18" xfId="234" applyFont="1" applyFill="1" applyBorder="1" applyAlignment="1">
      <alignment horizontal="center" vertical="center"/>
      <protection/>
    </xf>
    <xf numFmtId="0" fontId="9" fillId="0" borderId="18" xfId="234" applyFont="1" applyFill="1" applyBorder="1" applyAlignment="1">
      <alignment vertical="top" wrapText="1"/>
      <protection/>
    </xf>
    <xf numFmtId="0" fontId="9" fillId="0" borderId="18" xfId="234" applyFont="1" applyFill="1" applyBorder="1" applyAlignment="1">
      <alignment horizontal="center" vertical="center" wrapText="1"/>
      <protection/>
    </xf>
    <xf numFmtId="0" fontId="9" fillId="0" borderId="18" xfId="234" applyFont="1" applyFill="1" applyBorder="1" applyAlignment="1">
      <alignment horizontal="left" vertical="top" wrapText="1" indent="2"/>
      <protection/>
    </xf>
    <xf numFmtId="0" fontId="9" fillId="0" borderId="18" xfId="234" applyFont="1" applyFill="1" applyBorder="1" applyAlignment="1">
      <alignment horizontal="left" vertical="top" wrapText="1" indent="6"/>
      <protection/>
    </xf>
    <xf numFmtId="0" fontId="9" fillId="0" borderId="18" xfId="234" applyFont="1" applyFill="1" applyBorder="1" applyAlignment="1">
      <alignment horizontal="left" vertical="top" wrapText="1" indent="7"/>
      <protection/>
    </xf>
    <xf numFmtId="167" fontId="9" fillId="0" borderId="18" xfId="234" applyNumberFormat="1" applyFont="1" applyFill="1" applyBorder="1" applyAlignment="1">
      <alignment horizontal="center" vertical="center"/>
      <protection/>
    </xf>
    <xf numFmtId="0" fontId="9" fillId="55" borderId="18" xfId="234" applyFont="1" applyFill="1" applyBorder="1" applyAlignment="1">
      <alignment horizontal="left" vertical="top" wrapText="1" indent="2"/>
      <protection/>
    </xf>
    <xf numFmtId="0" fontId="9" fillId="55" borderId="18" xfId="234" applyFont="1" applyFill="1" applyBorder="1" applyAlignment="1">
      <alignment horizontal="center" vertical="center" wrapText="1"/>
      <protection/>
    </xf>
    <xf numFmtId="3" fontId="9" fillId="55" borderId="18" xfId="234" applyNumberFormat="1" applyFont="1" applyFill="1" applyBorder="1">
      <alignment/>
      <protection/>
    </xf>
    <xf numFmtId="167" fontId="9" fillId="55" borderId="18" xfId="234" applyNumberFormat="1" applyFont="1" applyFill="1" applyBorder="1" applyAlignment="1">
      <alignment horizontal="center" vertical="center"/>
      <protection/>
    </xf>
    <xf numFmtId="0" fontId="9" fillId="55" borderId="18" xfId="234" applyFont="1" applyFill="1" applyBorder="1" applyAlignment="1">
      <alignment horizontal="left" vertical="top" wrapText="1" indent="7"/>
      <protection/>
    </xf>
    <xf numFmtId="0" fontId="4" fillId="55" borderId="18" xfId="238" applyFont="1" applyFill="1" applyBorder="1" applyAlignment="1" applyProtection="1">
      <alignment horizontal="center" vertical="center" wrapText="1"/>
      <protection/>
    </xf>
    <xf numFmtId="0" fontId="116" fillId="0" borderId="0" xfId="0" applyFont="1" applyAlignment="1">
      <alignment/>
    </xf>
    <xf numFmtId="0" fontId="57" fillId="0" borderId="18" xfId="238" applyFont="1" applyFill="1" applyBorder="1" applyAlignment="1" applyProtection="1">
      <alignment horizontal="center" vertical="center" wrapText="1"/>
      <protection/>
    </xf>
    <xf numFmtId="0" fontId="57" fillId="0" borderId="18" xfId="176" applyFont="1" applyFill="1" applyBorder="1" applyAlignment="1" applyProtection="1">
      <alignment horizontal="center" vertical="center" wrapText="1"/>
      <protection/>
    </xf>
    <xf numFmtId="49" fontId="57" fillId="0" borderId="18" xfId="176" applyNumberFormat="1" applyFont="1" applyFill="1" applyBorder="1" applyAlignment="1" applyProtection="1">
      <alignment horizontal="center" vertical="center" wrapText="1"/>
      <protection/>
    </xf>
    <xf numFmtId="49" fontId="57" fillId="0" borderId="18" xfId="238" applyNumberFormat="1" applyFont="1" applyFill="1" applyBorder="1" applyAlignment="1" applyProtection="1">
      <alignment horizontal="center" vertical="center" wrapText="1"/>
      <protection/>
    </xf>
    <xf numFmtId="0" fontId="58" fillId="0" borderId="18" xfId="238" applyFont="1" applyFill="1" applyBorder="1" applyAlignment="1" applyProtection="1">
      <alignment horizontal="left" vertical="center" wrapText="1"/>
      <protection/>
    </xf>
    <xf numFmtId="0" fontId="58" fillId="0" borderId="18" xfId="238" applyFont="1" applyFill="1" applyBorder="1" applyAlignment="1" applyProtection="1">
      <alignment horizontal="center" vertical="center" wrapText="1"/>
      <protection/>
    </xf>
    <xf numFmtId="4" fontId="58" fillId="0" borderId="18" xfId="238" applyNumberFormat="1" applyFont="1" applyFill="1" applyBorder="1" applyAlignment="1" applyProtection="1">
      <alignment horizontal="center" vertical="center" wrapText="1"/>
      <protection/>
    </xf>
    <xf numFmtId="185" fontId="0" fillId="0" borderId="0" xfId="0" applyNumberFormat="1" applyAlignment="1">
      <alignment/>
    </xf>
    <xf numFmtId="186" fontId="0" fillId="0" borderId="0" xfId="0" applyNumberFormat="1" applyAlignment="1">
      <alignment/>
    </xf>
    <xf numFmtId="4" fontId="117" fillId="0" borderId="18" xfId="238" applyNumberFormat="1" applyFont="1" applyFill="1" applyBorder="1" applyAlignment="1" applyProtection="1">
      <alignment horizontal="right" vertical="center" wrapText="1"/>
      <protection/>
    </xf>
    <xf numFmtId="4" fontId="117" fillId="0" borderId="18" xfId="238" applyNumberFormat="1" applyFont="1" applyFill="1" applyBorder="1" applyAlignment="1" applyProtection="1">
      <alignment horizontal="center" vertical="center" wrapText="1"/>
      <protection/>
    </xf>
    <xf numFmtId="49" fontId="116" fillId="0" borderId="18" xfId="238" applyNumberFormat="1" applyFont="1" applyFill="1" applyBorder="1" applyAlignment="1" applyProtection="1">
      <alignment horizontal="center" vertical="center" wrapText="1"/>
      <protection/>
    </xf>
    <xf numFmtId="49" fontId="118" fillId="0" borderId="18" xfId="238" applyNumberFormat="1" applyFont="1" applyFill="1" applyBorder="1" applyAlignment="1" applyProtection="1">
      <alignment horizontal="left" vertical="center" wrapText="1" indent="1"/>
      <protection locked="0"/>
    </xf>
    <xf numFmtId="0" fontId="118" fillId="0" borderId="18" xfId="238" applyFont="1" applyFill="1" applyBorder="1" applyAlignment="1" applyProtection="1">
      <alignment horizontal="center" vertical="center" wrapText="1"/>
      <protection/>
    </xf>
    <xf numFmtId="4" fontId="58" fillId="0" borderId="18" xfId="238" applyNumberFormat="1" applyFont="1" applyFill="1" applyBorder="1" applyAlignment="1" applyProtection="1">
      <alignment horizontal="center" vertical="center" wrapText="1"/>
      <protection locked="0"/>
    </xf>
    <xf numFmtId="49" fontId="59" fillId="0" borderId="18" xfId="0" applyNumberFormat="1" applyFont="1" applyFill="1" applyBorder="1" applyAlignment="1" applyProtection="1">
      <alignment horizontal="center" vertical="center"/>
      <protection/>
    </xf>
    <xf numFmtId="49" fontId="60" fillId="0" borderId="18" xfId="0" applyNumberFormat="1" applyFont="1" applyFill="1" applyBorder="1" applyAlignment="1" applyProtection="1">
      <alignment horizontal="left" vertical="center" indent="1"/>
      <protection/>
    </xf>
    <xf numFmtId="49" fontId="60" fillId="0" borderId="18" xfId="0" applyNumberFormat="1" applyFont="1" applyFill="1" applyBorder="1" applyAlignment="1" applyProtection="1">
      <alignment horizontal="left" vertical="center"/>
      <protection/>
    </xf>
    <xf numFmtId="49" fontId="60" fillId="0" borderId="18" xfId="0" applyNumberFormat="1" applyFont="1" applyFill="1" applyBorder="1" applyAlignment="1" applyProtection="1">
      <alignment horizontal="center" vertical="center"/>
      <protection/>
    </xf>
    <xf numFmtId="0" fontId="58" fillId="0" borderId="18" xfId="238" applyFont="1" applyFill="1" applyBorder="1" applyAlignment="1" applyProtection="1">
      <alignment horizontal="left" vertical="center" wrapText="1" indent="1"/>
      <protection/>
    </xf>
    <xf numFmtId="3" fontId="58" fillId="0" borderId="18" xfId="238" applyNumberFormat="1" applyFont="1" applyFill="1" applyBorder="1" applyAlignment="1" applyProtection="1">
      <alignment horizontal="center" vertical="center" wrapText="1"/>
      <protection locked="0"/>
    </xf>
    <xf numFmtId="14" fontId="57" fillId="0" borderId="18" xfId="238" applyNumberFormat="1" applyFont="1" applyFill="1" applyBorder="1" applyAlignment="1" applyProtection="1">
      <alignment horizontal="center" vertical="center" wrapText="1"/>
      <protection/>
    </xf>
    <xf numFmtId="0" fontId="118" fillId="0" borderId="18" xfId="238" applyNumberFormat="1" applyFont="1" applyFill="1" applyBorder="1" applyAlignment="1" applyProtection="1">
      <alignment horizontal="left" vertical="center" wrapText="1" indent="2"/>
      <protection locked="0"/>
    </xf>
    <xf numFmtId="14" fontId="116" fillId="0" borderId="18" xfId="238" applyNumberFormat="1" applyFont="1" applyFill="1" applyBorder="1" applyAlignment="1" applyProtection="1">
      <alignment horizontal="center" vertical="center" wrapText="1"/>
      <protection/>
    </xf>
    <xf numFmtId="0" fontId="118" fillId="0" borderId="18" xfId="238" applyFont="1" applyFill="1" applyBorder="1" applyAlignment="1" applyProtection="1">
      <alignment horizontal="left" vertical="center" wrapText="1" indent="3"/>
      <protection/>
    </xf>
    <xf numFmtId="49" fontId="118" fillId="0" borderId="18" xfId="238" applyNumberFormat="1" applyFont="1" applyFill="1" applyBorder="1" applyAlignment="1" applyProtection="1">
      <alignment horizontal="center" vertical="center" wrapText="1"/>
      <protection locked="0"/>
    </xf>
    <xf numFmtId="0" fontId="118" fillId="0" borderId="18" xfId="238" applyNumberFormat="1" applyFont="1" applyFill="1" applyBorder="1" applyAlignment="1" applyProtection="1">
      <alignment horizontal="center" vertical="center" wrapText="1"/>
      <protection locked="0"/>
    </xf>
    <xf numFmtId="49" fontId="60" fillId="0" borderId="18" xfId="0" applyNumberFormat="1" applyFont="1" applyFill="1" applyBorder="1" applyAlignment="1" applyProtection="1">
      <alignment horizontal="left" vertical="center" indent="2"/>
      <protection/>
    </xf>
    <xf numFmtId="0" fontId="58" fillId="0" borderId="18" xfId="238" applyFont="1" applyFill="1" applyBorder="1" applyAlignment="1" applyProtection="1">
      <alignment horizontal="left" vertical="center" wrapText="1" indent="2"/>
      <protection/>
    </xf>
    <xf numFmtId="0" fontId="118" fillId="0" borderId="18" xfId="238" applyFont="1" applyFill="1" applyBorder="1" applyAlignment="1" applyProtection="1">
      <alignment horizontal="left" vertical="center" wrapText="1" indent="1"/>
      <protection/>
    </xf>
    <xf numFmtId="49" fontId="58" fillId="0" borderId="18" xfId="237" applyNumberFormat="1" applyFont="1" applyFill="1" applyBorder="1" applyAlignment="1" applyProtection="1">
      <alignment horizontal="center" vertical="center" wrapText="1"/>
      <protection/>
    </xf>
    <xf numFmtId="49" fontId="118" fillId="0" borderId="18" xfId="238" applyNumberFormat="1" applyFont="1" applyFill="1" applyBorder="1" applyAlignment="1" applyProtection="1">
      <alignment horizontal="left" vertical="center" wrapText="1" indent="2"/>
      <protection locked="0"/>
    </xf>
    <xf numFmtId="164" fontId="58" fillId="0" borderId="18" xfId="238" applyNumberFormat="1" applyFont="1" applyFill="1" applyBorder="1" applyAlignment="1" applyProtection="1">
      <alignment horizontal="center" vertical="center" wrapText="1"/>
      <protection locked="0"/>
    </xf>
    <xf numFmtId="164" fontId="58" fillId="0" borderId="18" xfId="238" applyNumberFormat="1" applyFont="1" applyFill="1" applyBorder="1" applyAlignment="1" applyProtection="1">
      <alignment horizontal="center" vertical="center" wrapText="1"/>
      <protection/>
    </xf>
    <xf numFmtId="0" fontId="116" fillId="0" borderId="0" xfId="0" applyFont="1" applyFill="1" applyAlignment="1">
      <alignment/>
    </xf>
    <xf numFmtId="0" fontId="116" fillId="0" borderId="0" xfId="0" applyFont="1" applyFill="1" applyAlignment="1">
      <alignment horizontal="center"/>
    </xf>
    <xf numFmtId="0" fontId="58" fillId="0" borderId="18" xfId="176" applyFont="1" applyFill="1" applyBorder="1" applyAlignment="1" applyProtection="1">
      <alignment horizontal="center" vertical="center" wrapText="1"/>
      <protection/>
    </xf>
    <xf numFmtId="49" fontId="58" fillId="0" borderId="18" xfId="176" applyNumberFormat="1" applyFont="1" applyFill="1" applyBorder="1" applyAlignment="1" applyProtection="1">
      <alignment horizontal="center" vertical="center" wrapText="1"/>
      <protection/>
    </xf>
    <xf numFmtId="49" fontId="58" fillId="0" borderId="18" xfId="238" applyNumberFormat="1" applyFont="1" applyFill="1" applyBorder="1" applyAlignment="1" applyProtection="1">
      <alignment horizontal="center" vertical="center" wrapText="1"/>
      <protection/>
    </xf>
    <xf numFmtId="4" fontId="58" fillId="0" borderId="18" xfId="238" applyNumberFormat="1" applyFont="1" applyFill="1" applyBorder="1" applyAlignment="1" applyProtection="1">
      <alignment horizontal="right" vertical="center" wrapText="1"/>
      <protection/>
    </xf>
    <xf numFmtId="49" fontId="118" fillId="0" borderId="18" xfId="238" applyNumberFormat="1" applyFont="1" applyFill="1" applyBorder="1" applyAlignment="1" applyProtection="1">
      <alignment horizontal="center" vertical="center" wrapText="1"/>
      <protection/>
    </xf>
    <xf numFmtId="4" fontId="58" fillId="0" borderId="18" xfId="238" applyNumberFormat="1" applyFont="1" applyFill="1" applyBorder="1" applyAlignment="1" applyProtection="1">
      <alignment horizontal="right" vertical="center" wrapText="1"/>
      <protection locked="0"/>
    </xf>
    <xf numFmtId="49" fontId="62" fillId="0" borderId="18" xfId="0" applyNumberFormat="1" applyFont="1" applyFill="1" applyBorder="1" applyAlignment="1" applyProtection="1">
      <alignment horizontal="center" vertical="center"/>
      <protection/>
    </xf>
    <xf numFmtId="49" fontId="60" fillId="0" borderId="18" xfId="0" applyNumberFormat="1" applyFont="1" applyFill="1" applyBorder="1" applyAlignment="1" applyProtection="1">
      <alignment horizontal="right" vertical="center"/>
      <protection/>
    </xf>
    <xf numFmtId="14" fontId="58" fillId="0" borderId="18" xfId="238" applyNumberFormat="1" applyFont="1" applyFill="1" applyBorder="1" applyAlignment="1" applyProtection="1">
      <alignment horizontal="center" vertical="center" wrapText="1"/>
      <protection/>
    </xf>
    <xf numFmtId="14" fontId="118" fillId="0" borderId="18" xfId="238" applyNumberFormat="1" applyFont="1" applyFill="1" applyBorder="1" applyAlignment="1" applyProtection="1">
      <alignment horizontal="center" vertical="center" wrapText="1"/>
      <protection/>
    </xf>
    <xf numFmtId="0" fontId="118" fillId="0" borderId="18" xfId="238" applyNumberFormat="1" applyFont="1" applyFill="1" applyBorder="1" applyAlignment="1" applyProtection="1">
      <alignment horizontal="left" vertical="center" wrapText="1"/>
      <protection locked="0"/>
    </xf>
    <xf numFmtId="3" fontId="58" fillId="0" borderId="18" xfId="238" applyNumberFormat="1" applyFont="1" applyFill="1" applyBorder="1" applyAlignment="1" applyProtection="1">
      <alignment horizontal="right" vertical="center" wrapText="1"/>
      <protection locked="0"/>
    </xf>
    <xf numFmtId="164" fontId="58" fillId="0" borderId="18" xfId="238" applyNumberFormat="1" applyFont="1" applyFill="1" applyBorder="1" applyAlignment="1" applyProtection="1">
      <alignment horizontal="right" vertical="center" wrapText="1"/>
      <protection locked="0"/>
    </xf>
    <xf numFmtId="49" fontId="7" fillId="0" borderId="18" xfId="156" applyNumberFormat="1" applyFill="1" applyBorder="1" applyAlignment="1" applyProtection="1">
      <alignment horizontal="left" vertical="center" wrapText="1"/>
      <protection locked="0"/>
    </xf>
    <xf numFmtId="164" fontId="58" fillId="0" borderId="18" xfId="238" applyNumberFormat="1" applyFont="1" applyFill="1" applyBorder="1" applyAlignment="1" applyProtection="1">
      <alignment horizontal="right" vertical="center" wrapText="1"/>
      <protection/>
    </xf>
    <xf numFmtId="49" fontId="118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156" applyNumberFormat="1" applyFill="1" applyBorder="1" applyAlignment="1" applyProtection="1">
      <alignment horizontal="center" vertical="center" wrapText="1"/>
      <protection locked="0"/>
    </xf>
    <xf numFmtId="49" fontId="11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18" xfId="176" applyNumberFormat="1" applyFont="1" applyFill="1" applyBorder="1" applyAlignment="1" applyProtection="1">
      <alignment horizontal="center" vertical="center" wrapText="1"/>
      <protection/>
    </xf>
    <xf numFmtId="49" fontId="59" fillId="0" borderId="18" xfId="176" applyNumberFormat="1" applyFont="1" applyFill="1" applyBorder="1" applyAlignment="1" applyProtection="1">
      <alignment horizontal="center" vertical="center" wrapText="1"/>
      <protection/>
    </xf>
    <xf numFmtId="0" fontId="57" fillId="0" borderId="18" xfId="238" applyFont="1" applyFill="1" applyBorder="1" applyAlignment="1" applyProtection="1">
      <alignment horizontal="left" vertical="center" wrapText="1"/>
      <protection/>
    </xf>
    <xf numFmtId="4" fontId="57" fillId="0" borderId="18" xfId="238" applyNumberFormat="1" applyFont="1" applyFill="1" applyBorder="1" applyAlignment="1" applyProtection="1">
      <alignment horizontal="right" vertical="center" wrapText="1"/>
      <protection/>
    </xf>
    <xf numFmtId="3" fontId="57" fillId="0" borderId="18" xfId="238" applyNumberFormat="1" applyFont="1" applyFill="1" applyBorder="1" applyAlignment="1" applyProtection="1">
      <alignment horizontal="right" vertical="center" wrapText="1"/>
      <protection/>
    </xf>
    <xf numFmtId="0" fontId="57" fillId="0" borderId="18" xfId="238" applyFont="1" applyFill="1" applyBorder="1" applyAlignment="1" applyProtection="1">
      <alignment horizontal="left" vertical="center" wrapText="1" indent="1"/>
      <protection/>
    </xf>
    <xf numFmtId="0" fontId="116" fillId="0" borderId="18" xfId="238" applyFont="1" applyFill="1" applyBorder="1" applyAlignment="1" applyProtection="1">
      <alignment horizontal="center" vertical="center" wrapText="1"/>
      <protection/>
    </xf>
    <xf numFmtId="0" fontId="57" fillId="0" borderId="18" xfId="238" applyFont="1" applyFill="1" applyBorder="1" applyAlignment="1" applyProtection="1">
      <alignment horizontal="left" vertical="center" wrapText="1" indent="2"/>
      <protection/>
    </xf>
    <xf numFmtId="3" fontId="64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65" fillId="0" borderId="18" xfId="0" applyNumberFormat="1" applyFont="1" applyFill="1" applyBorder="1" applyAlignment="1" applyProtection="1">
      <alignment horizontal="left" vertical="center" indent="1"/>
      <protection/>
    </xf>
    <xf numFmtId="49" fontId="65" fillId="0" borderId="18" xfId="0" applyNumberFormat="1" applyFont="1" applyFill="1" applyBorder="1" applyAlignment="1" applyProtection="1">
      <alignment horizontal="left" vertical="center"/>
      <protection/>
    </xf>
    <xf numFmtId="49" fontId="57" fillId="0" borderId="18" xfId="238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238" applyFont="1" applyFill="1" applyAlignment="1" applyProtection="1">
      <alignment vertical="center" wrapText="1"/>
      <protection/>
    </xf>
    <xf numFmtId="0" fontId="57" fillId="0" borderId="0" xfId="238" applyFont="1" applyFill="1" applyAlignment="1" applyProtection="1">
      <alignment horizontal="right" vertical="center" wrapText="1"/>
      <protection/>
    </xf>
    <xf numFmtId="165" fontId="57" fillId="0" borderId="18" xfId="238" applyNumberFormat="1" applyFont="1" applyFill="1" applyBorder="1" applyAlignment="1" applyProtection="1">
      <alignment horizontal="right" vertical="center" wrapText="1"/>
      <protection/>
    </xf>
    <xf numFmtId="3" fontId="57" fillId="0" borderId="18" xfId="238" applyNumberFormat="1" applyFont="1" applyFill="1" applyBorder="1" applyAlignment="1" applyProtection="1">
      <alignment horizontal="center" vertical="center" wrapText="1"/>
      <protection locked="0"/>
    </xf>
    <xf numFmtId="0" fontId="58" fillId="0" borderId="18" xfId="238" applyNumberFormat="1" applyFont="1" applyFill="1" applyBorder="1" applyAlignment="1" applyProtection="1">
      <alignment horizontal="left" vertical="center" wrapText="1"/>
      <protection locked="0"/>
    </xf>
    <xf numFmtId="4" fontId="58" fillId="55" borderId="18" xfId="238" applyNumberFormat="1" applyFont="1" applyFill="1" applyBorder="1" applyAlignment="1" applyProtection="1">
      <alignment horizontal="right" vertical="center" wrapText="1"/>
      <protection locked="0"/>
    </xf>
    <xf numFmtId="164" fontId="58" fillId="55" borderId="18" xfId="238" applyNumberFormat="1" applyFont="1" applyFill="1" applyBorder="1" applyAlignment="1" applyProtection="1">
      <alignment horizontal="right" vertical="center" wrapText="1"/>
      <protection locked="0"/>
    </xf>
    <xf numFmtId="3" fontId="66" fillId="0" borderId="18" xfId="238" applyNumberFormat="1" applyFont="1" applyFill="1" applyBorder="1" applyAlignment="1" applyProtection="1">
      <alignment horizontal="center" vertical="center" wrapText="1"/>
      <protection locked="0"/>
    </xf>
    <xf numFmtId="3" fontId="67" fillId="0" borderId="18" xfId="156" applyNumberFormat="1" applyFont="1" applyFill="1" applyBorder="1" applyAlignment="1" applyProtection="1">
      <alignment horizontal="left" vertical="center" wrapText="1"/>
      <protection locked="0"/>
    </xf>
    <xf numFmtId="165" fontId="58" fillId="0" borderId="18" xfId="238" applyNumberFormat="1" applyFont="1" applyFill="1" applyBorder="1" applyAlignment="1" applyProtection="1">
      <alignment horizontal="right" vertical="center" wrapText="1"/>
      <protection locked="0"/>
    </xf>
    <xf numFmtId="49" fontId="118" fillId="0" borderId="18" xfId="238" applyNumberFormat="1" applyFont="1" applyFill="1" applyBorder="1" applyAlignment="1" applyProtection="1">
      <alignment horizontal="left" vertical="center" wrapText="1"/>
      <protection locked="0"/>
    </xf>
    <xf numFmtId="0" fontId="118" fillId="0" borderId="0" xfId="0" applyFont="1" applyAlignment="1">
      <alignment/>
    </xf>
    <xf numFmtId="3" fontId="9" fillId="0" borderId="18" xfId="234" applyNumberFormat="1" applyFont="1" applyFill="1" applyBorder="1" applyAlignment="1">
      <alignment horizontal="center" vertical="center"/>
      <protection/>
    </xf>
    <xf numFmtId="4" fontId="119" fillId="0" borderId="18" xfId="234" applyNumberFormat="1" applyFont="1" applyFill="1" applyBorder="1">
      <alignment/>
      <protection/>
    </xf>
    <xf numFmtId="3" fontId="68" fillId="0" borderId="18" xfId="234" applyNumberFormat="1" applyFont="1" applyFill="1" applyBorder="1">
      <alignment/>
      <protection/>
    </xf>
    <xf numFmtId="167" fontId="68" fillId="0" borderId="42" xfId="234" applyNumberFormat="1" applyFont="1" applyFill="1" applyBorder="1">
      <alignment/>
      <protection/>
    </xf>
    <xf numFmtId="167" fontId="68" fillId="0" borderId="18" xfId="234" applyNumberFormat="1" applyFont="1" applyFill="1" applyBorder="1">
      <alignment/>
      <protection/>
    </xf>
    <xf numFmtId="167" fontId="9" fillId="0" borderId="43" xfId="234" applyNumberFormat="1" applyFont="1" applyFill="1" applyBorder="1" applyAlignment="1">
      <alignment horizontal="center"/>
      <protection/>
    </xf>
    <xf numFmtId="167" fontId="69" fillId="0" borderId="0" xfId="0" applyNumberFormat="1" applyFont="1" applyFill="1" applyBorder="1" applyAlignment="1" applyProtection="1">
      <alignment/>
      <protection/>
    </xf>
    <xf numFmtId="185" fontId="2" fillId="0" borderId="0" xfId="234" applyNumberFormat="1">
      <alignment/>
      <protection/>
    </xf>
    <xf numFmtId="0" fontId="11" fillId="0" borderId="46" xfId="234" applyFont="1" applyFill="1" applyBorder="1" applyAlignment="1">
      <alignment horizontal="center" vertical="center"/>
      <protection/>
    </xf>
    <xf numFmtId="0" fontId="9" fillId="0" borderId="47" xfId="234" applyFont="1" applyFill="1" applyBorder="1" applyAlignment="1">
      <alignment horizontal="center" vertical="center"/>
      <protection/>
    </xf>
    <xf numFmtId="0" fontId="9" fillId="0" borderId="48" xfId="234" applyFont="1" applyFill="1" applyBorder="1" applyAlignment="1">
      <alignment horizontal="center" vertical="center"/>
      <protection/>
    </xf>
    <xf numFmtId="4" fontId="9" fillId="0" borderId="28" xfId="234" applyNumberFormat="1" applyFont="1" applyFill="1" applyBorder="1" applyAlignment="1">
      <alignment horizontal="center" vertical="center" wrapText="1"/>
      <protection/>
    </xf>
    <xf numFmtId="4" fontId="9" fillId="0" borderId="49" xfId="234" applyNumberFormat="1" applyFont="1" applyFill="1" applyBorder="1" applyAlignment="1">
      <alignment horizontal="center" vertical="center"/>
      <protection/>
    </xf>
    <xf numFmtId="4" fontId="9" fillId="0" borderId="43" xfId="234" applyNumberFormat="1" applyFont="1" applyFill="1" applyBorder="1" applyAlignment="1">
      <alignment horizontal="center" vertical="center"/>
      <protection/>
    </xf>
    <xf numFmtId="0" fontId="9" fillId="0" borderId="0" xfId="234" applyFont="1" applyFill="1" applyBorder="1" applyAlignment="1">
      <alignment horizontal="left" vertical="top" wrapText="1"/>
      <protection/>
    </xf>
    <xf numFmtId="0" fontId="13" fillId="0" borderId="0" xfId="234" applyFont="1" applyAlignment="1">
      <alignment horizontal="center" vertical="center" wrapText="1"/>
      <protection/>
    </xf>
    <xf numFmtId="0" fontId="11" fillId="0" borderId="50" xfId="234" applyFont="1" applyFill="1" applyBorder="1" applyAlignment="1">
      <alignment horizontal="center" wrapText="1"/>
      <protection/>
    </xf>
    <xf numFmtId="0" fontId="11" fillId="0" borderId="51" xfId="234" applyFont="1" applyFill="1" applyBorder="1" applyAlignment="1">
      <alignment horizontal="center" wrapText="1"/>
      <protection/>
    </xf>
    <xf numFmtId="0" fontId="11" fillId="0" borderId="52" xfId="234" applyFont="1" applyFill="1" applyBorder="1" applyAlignment="1">
      <alignment horizontal="center" wrapText="1"/>
      <protection/>
    </xf>
    <xf numFmtId="0" fontId="11" fillId="0" borderId="53" xfId="234" applyFont="1" applyFill="1" applyBorder="1" applyAlignment="1">
      <alignment horizontal="center"/>
      <protection/>
    </xf>
    <xf numFmtId="0" fontId="11" fillId="0" borderId="49" xfId="234" applyFont="1" applyFill="1" applyBorder="1" applyAlignment="1">
      <alignment horizontal="center"/>
      <protection/>
    </xf>
    <xf numFmtId="0" fontId="11" fillId="0" borderId="43" xfId="234" applyFont="1" applyFill="1" applyBorder="1" applyAlignment="1">
      <alignment horizontal="center"/>
      <protection/>
    </xf>
    <xf numFmtId="0" fontId="11" fillId="0" borderId="54" xfId="234" applyFont="1" applyFill="1" applyBorder="1" applyAlignment="1">
      <alignment horizontal="center"/>
      <protection/>
    </xf>
    <xf numFmtId="0" fontId="11" fillId="0" borderId="55" xfId="234" applyFont="1" applyFill="1" applyBorder="1" applyAlignment="1">
      <alignment horizontal="center"/>
      <protection/>
    </xf>
    <xf numFmtId="0" fontId="11" fillId="0" borderId="45" xfId="234" applyFont="1" applyFill="1" applyBorder="1" applyAlignment="1">
      <alignment horizontal="center"/>
      <protection/>
    </xf>
    <xf numFmtId="0" fontId="53" fillId="0" borderId="0" xfId="239" applyFont="1" applyFill="1" applyBorder="1" applyAlignment="1">
      <alignment horizontal="center" vertical="center" wrapText="1"/>
      <protection/>
    </xf>
    <xf numFmtId="0" fontId="53" fillId="0" borderId="0" xfId="169" applyFont="1" applyFill="1" applyBorder="1" applyAlignment="1" applyProtection="1">
      <alignment horizontal="center" vertical="center" wrapText="1"/>
      <protection/>
    </xf>
    <xf numFmtId="0" fontId="56" fillId="0" borderId="56" xfId="238" applyFont="1" applyFill="1" applyBorder="1" applyAlignment="1" applyProtection="1">
      <alignment horizontal="center" vertical="center" wrapText="1"/>
      <protection/>
    </xf>
    <xf numFmtId="49" fontId="7" fillId="0" borderId="53" xfId="156" applyNumberFormat="1" applyFill="1" applyBorder="1" applyAlignment="1" applyProtection="1">
      <alignment horizontal="center" vertical="center" wrapText="1"/>
      <protection locked="0"/>
    </xf>
    <xf numFmtId="49" fontId="7" fillId="0" borderId="29" xfId="156" applyNumberFormat="1" applyFill="1" applyBorder="1" applyAlignment="1" applyProtection="1">
      <alignment horizontal="center" vertical="center" wrapText="1"/>
      <protection locked="0"/>
    </xf>
    <xf numFmtId="49" fontId="58" fillId="0" borderId="53" xfId="238" applyNumberFormat="1" applyFont="1" applyFill="1" applyBorder="1" applyAlignment="1" applyProtection="1">
      <alignment horizontal="center" vertical="center" wrapText="1"/>
      <protection locked="0"/>
    </xf>
    <xf numFmtId="49" fontId="58" fillId="0" borderId="29" xfId="238" applyNumberFormat="1" applyFont="1" applyFill="1" applyBorder="1" applyAlignment="1" applyProtection="1">
      <alignment horizontal="center" vertical="center" wrapText="1"/>
      <protection locked="0"/>
    </xf>
    <xf numFmtId="0" fontId="53" fillId="0" borderId="57" xfId="239" applyFont="1" applyFill="1" applyBorder="1" applyAlignment="1">
      <alignment horizontal="center" vertical="center" wrapText="1"/>
      <protection/>
    </xf>
    <xf numFmtId="0" fontId="56" fillId="0" borderId="0" xfId="238" applyFont="1" applyFill="1" applyBorder="1" applyAlignment="1" applyProtection="1">
      <alignment horizontal="center" vertical="center" wrapText="1"/>
      <protection/>
    </xf>
    <xf numFmtId="0" fontId="53" fillId="0" borderId="0" xfId="239" applyFont="1" applyBorder="1" applyAlignment="1">
      <alignment horizontal="center" vertical="center" wrapText="1"/>
      <protection/>
    </xf>
    <xf numFmtId="0" fontId="120" fillId="0" borderId="56" xfId="0" applyFont="1" applyBorder="1" applyAlignment="1">
      <alignment horizontal="center" wrapText="1"/>
    </xf>
    <xf numFmtId="0" fontId="57" fillId="0" borderId="0" xfId="238" applyFont="1" applyFill="1" applyAlignment="1" applyProtection="1">
      <alignment horizontal="left" vertical="center" wrapText="1"/>
      <protection/>
    </xf>
    <xf numFmtId="0" fontId="58" fillId="0" borderId="57" xfId="239" applyFont="1" applyBorder="1" applyAlignment="1">
      <alignment horizontal="center" vertical="center" wrapText="1"/>
      <protection/>
    </xf>
    <xf numFmtId="0" fontId="58" fillId="0" borderId="0" xfId="169" applyFont="1" applyFill="1" applyBorder="1" applyAlignment="1" applyProtection="1">
      <alignment horizontal="center" vertical="center" wrapText="1"/>
      <protection/>
    </xf>
    <xf numFmtId="0" fontId="121" fillId="0" borderId="56" xfId="0" applyFont="1" applyBorder="1" applyAlignment="1">
      <alignment horizontal="center" wrapText="1"/>
    </xf>
    <xf numFmtId="0" fontId="118" fillId="0" borderId="0" xfId="0" applyFont="1" applyAlignment="1">
      <alignment horizontal="left" wrapText="1"/>
    </xf>
    <xf numFmtId="0" fontId="11" fillId="0" borderId="18" xfId="234" applyFont="1" applyFill="1" applyBorder="1" applyAlignment="1">
      <alignment horizontal="center" vertical="center"/>
      <protection/>
    </xf>
    <xf numFmtId="0" fontId="9" fillId="0" borderId="18" xfId="234" applyFont="1" applyFill="1" applyBorder="1" applyAlignment="1">
      <alignment horizontal="center" vertical="center"/>
      <protection/>
    </xf>
    <xf numFmtId="4" fontId="7" fillId="0" borderId="53" xfId="156" applyNumberFormat="1" applyFill="1" applyBorder="1" applyAlignment="1" applyProtection="1">
      <alignment horizontal="center" vertical="center"/>
      <protection/>
    </xf>
    <xf numFmtId="4" fontId="9" fillId="0" borderId="29" xfId="234" applyNumberFormat="1" applyFont="1" applyFill="1" applyBorder="1" applyAlignment="1">
      <alignment horizontal="center" vertical="center"/>
      <protection/>
    </xf>
    <xf numFmtId="0" fontId="9" fillId="0" borderId="0" xfId="234" applyFont="1" applyFill="1" applyBorder="1" applyAlignment="1">
      <alignment horizontal="center" vertical="top" wrapText="1"/>
      <protection/>
    </xf>
    <xf numFmtId="0" fontId="11" fillId="0" borderId="50" xfId="234" applyFont="1" applyFill="1" applyBorder="1" applyAlignment="1">
      <alignment horizontal="center"/>
      <protection/>
    </xf>
    <xf numFmtId="0" fontId="11" fillId="0" borderId="51" xfId="234" applyFont="1" applyFill="1" applyBorder="1" applyAlignment="1">
      <alignment horizontal="center"/>
      <protection/>
    </xf>
    <xf numFmtId="0" fontId="11" fillId="0" borderId="52" xfId="234" applyFont="1" applyFill="1" applyBorder="1" applyAlignment="1">
      <alignment horizontal="center"/>
      <protection/>
    </xf>
    <xf numFmtId="0" fontId="11" fillId="0" borderId="53" xfId="234" applyFont="1" applyFill="1" applyBorder="1" applyAlignment="1">
      <alignment horizontal="center" wrapText="1"/>
      <protection/>
    </xf>
    <xf numFmtId="0" fontId="11" fillId="0" borderId="49" xfId="234" applyFont="1" applyFill="1" applyBorder="1" applyAlignment="1">
      <alignment horizontal="center" wrapText="1"/>
      <protection/>
    </xf>
    <xf numFmtId="0" fontId="11" fillId="0" borderId="43" xfId="234" applyFont="1" applyFill="1" applyBorder="1" applyAlignment="1">
      <alignment horizontal="center" wrapText="1"/>
      <protection/>
    </xf>
    <xf numFmtId="0" fontId="122" fillId="0" borderId="56" xfId="233" applyFont="1" applyFill="1" applyBorder="1" applyAlignment="1">
      <alignment horizontal="center" wrapText="1"/>
      <protection/>
    </xf>
    <xf numFmtId="0" fontId="0" fillId="0" borderId="56" xfId="0" applyBorder="1" applyAlignment="1">
      <alignment horizontal="center" wrapText="1"/>
    </xf>
    <xf numFmtId="0" fontId="123" fillId="0" borderId="0" xfId="233" applyFont="1" applyFill="1">
      <alignment/>
      <protection/>
    </xf>
    <xf numFmtId="0" fontId="53" fillId="0" borderId="18" xfId="238" applyFont="1" applyFill="1" applyBorder="1" applyAlignment="1" applyProtection="1">
      <alignment horizontal="center" vertical="center" wrapText="1"/>
      <protection/>
    </xf>
    <xf numFmtId="0" fontId="53" fillId="0" borderId="18" xfId="176" applyFont="1" applyFill="1" applyBorder="1" applyAlignment="1" applyProtection="1">
      <alignment horizontal="center" vertical="center" wrapText="1"/>
      <protection/>
    </xf>
    <xf numFmtId="0" fontId="61" fillId="0" borderId="18" xfId="238" applyFont="1" applyFill="1" applyBorder="1" applyAlignment="1" applyProtection="1">
      <alignment horizontal="center" vertical="center" wrapText="1"/>
      <protection/>
    </xf>
    <xf numFmtId="0" fontId="123" fillId="0" borderId="18" xfId="233" applyFont="1" applyFill="1" applyBorder="1" applyAlignment="1">
      <alignment horizontal="center" vertical="center" wrapText="1"/>
      <protection/>
    </xf>
    <xf numFmtId="0" fontId="53" fillId="0" borderId="53" xfId="176" applyFont="1" applyFill="1" applyBorder="1" applyAlignment="1" applyProtection="1">
      <alignment horizontal="center" vertical="center" wrapText="1"/>
      <protection/>
    </xf>
    <xf numFmtId="0" fontId="53" fillId="0" borderId="49" xfId="176" applyFont="1" applyFill="1" applyBorder="1" applyAlignment="1" applyProtection="1">
      <alignment horizontal="center" vertical="center" wrapText="1"/>
      <protection/>
    </xf>
    <xf numFmtId="0" fontId="123" fillId="0" borderId="53" xfId="233" applyFont="1" applyFill="1" applyBorder="1" applyAlignment="1">
      <alignment horizontal="center" vertical="center"/>
      <protection/>
    </xf>
    <xf numFmtId="0" fontId="0" fillId="0" borderId="49" xfId="233" applyFill="1" applyBorder="1" applyAlignment="1">
      <alignment horizontal="center" vertical="center"/>
      <protection/>
    </xf>
    <xf numFmtId="0" fontId="123" fillId="0" borderId="29" xfId="233" applyFont="1" applyFill="1" applyBorder="1" applyAlignment="1">
      <alignment horizontal="center" vertical="center"/>
      <protection/>
    </xf>
    <xf numFmtId="49" fontId="91" fillId="0" borderId="18" xfId="176" applyNumberFormat="1" applyFont="1" applyFill="1" applyBorder="1" applyAlignment="1" applyProtection="1">
      <alignment horizontal="center" vertical="center" wrapText="1"/>
      <protection/>
    </xf>
    <xf numFmtId="49" fontId="124" fillId="0" borderId="53" xfId="176" applyNumberFormat="1" applyFont="1" applyFill="1" applyBorder="1" applyAlignment="1" applyProtection="1">
      <alignment horizontal="center" vertical="center" wrapText="1"/>
      <protection/>
    </xf>
    <xf numFmtId="0" fontId="0" fillId="0" borderId="49" xfId="233" applyFill="1" applyBorder="1" applyAlignment="1">
      <alignment horizontal="center" vertical="center" wrapText="1"/>
      <protection/>
    </xf>
    <xf numFmtId="0" fontId="0" fillId="0" borderId="29" xfId="233" applyFill="1" applyBorder="1" applyAlignment="1">
      <alignment horizontal="center" vertical="center" wrapText="1"/>
      <protection/>
    </xf>
    <xf numFmtId="49" fontId="53" fillId="0" borderId="18" xfId="238" applyNumberFormat="1" applyFont="1" applyFill="1" applyBorder="1" applyAlignment="1" applyProtection="1">
      <alignment horizontal="center" vertical="center" wrapText="1"/>
      <protection/>
    </xf>
    <xf numFmtId="0" fontId="53" fillId="0" borderId="18" xfId="238" applyFont="1" applyFill="1" applyBorder="1" applyAlignment="1" applyProtection="1">
      <alignment horizontal="left" vertical="center" wrapText="1"/>
      <protection/>
    </xf>
    <xf numFmtId="0" fontId="53" fillId="0" borderId="18" xfId="238" applyFont="1" applyFill="1" applyBorder="1" applyAlignment="1" applyProtection="1">
      <alignment horizontal="center" vertical="center" wrapText="1"/>
      <protection/>
    </xf>
    <xf numFmtId="4" fontId="53" fillId="0" borderId="18" xfId="238" applyNumberFormat="1" applyFont="1" applyFill="1" applyBorder="1" applyAlignment="1" applyProtection="1">
      <alignment horizontal="center" vertical="center" wrapText="1"/>
      <protection/>
    </xf>
    <xf numFmtId="4" fontId="123" fillId="0" borderId="18" xfId="233" applyNumberFormat="1" applyFont="1" applyFill="1" applyBorder="1" applyAlignment="1">
      <alignment horizontal="center" vertical="center"/>
      <protection/>
    </xf>
    <xf numFmtId="4" fontId="123" fillId="0" borderId="0" xfId="233" applyNumberFormat="1" applyFont="1" applyFill="1">
      <alignment/>
      <protection/>
    </xf>
    <xf numFmtId="3" fontId="123" fillId="0" borderId="0" xfId="233" applyNumberFormat="1" applyFont="1" applyFill="1">
      <alignment/>
      <protection/>
    </xf>
    <xf numFmtId="0" fontId="53" fillId="0" borderId="58" xfId="233" applyFont="1" applyFill="1" applyBorder="1" applyAlignment="1">
      <alignment horizontal="justify" vertical="top" wrapText="1"/>
      <protection/>
    </xf>
    <xf numFmtId="4" fontId="53" fillId="0" borderId="18" xfId="238" applyNumberFormat="1" applyFont="1" applyFill="1" applyBorder="1" applyAlignment="1" applyProtection="1">
      <alignment horizontal="center" vertical="center" wrapText="1"/>
      <protection locked="0"/>
    </xf>
    <xf numFmtId="4" fontId="125" fillId="0" borderId="18" xfId="233" applyNumberFormat="1" applyFont="1" applyFill="1" applyBorder="1" applyAlignment="1">
      <alignment horizontal="center" vertical="center"/>
      <protection/>
    </xf>
    <xf numFmtId="49" fontId="123" fillId="0" borderId="18" xfId="238" applyNumberFormat="1" applyFont="1" applyFill="1" applyBorder="1" applyAlignment="1" applyProtection="1">
      <alignment horizontal="center" vertical="center" wrapText="1"/>
      <protection/>
    </xf>
    <xf numFmtId="0" fontId="123" fillId="0" borderId="18" xfId="238" applyNumberFormat="1" applyFont="1" applyFill="1" applyBorder="1" applyAlignment="1" applyProtection="1">
      <alignment horizontal="left" vertical="center" wrapText="1" indent="2"/>
      <protection locked="0"/>
    </xf>
    <xf numFmtId="0" fontId="123" fillId="0" borderId="18" xfId="238" applyFont="1" applyFill="1" applyBorder="1" applyAlignment="1" applyProtection="1">
      <alignment horizontal="center" vertical="center" wrapText="1"/>
      <protection/>
    </xf>
    <xf numFmtId="14" fontId="123" fillId="0" borderId="18" xfId="238" applyNumberFormat="1" applyFont="1" applyFill="1" applyBorder="1" applyAlignment="1" applyProtection="1">
      <alignment horizontal="center" vertical="center" wrapText="1"/>
      <protection/>
    </xf>
    <xf numFmtId="0" fontId="123" fillId="0" borderId="18" xfId="238" applyFont="1" applyFill="1" applyBorder="1" applyAlignment="1" applyProtection="1">
      <alignment horizontal="left" vertical="center" wrapText="1" indent="3"/>
      <protection/>
    </xf>
    <xf numFmtId="49" fontId="123" fillId="0" borderId="18" xfId="238" applyNumberFormat="1" applyFont="1" applyFill="1" applyBorder="1" applyAlignment="1" applyProtection="1">
      <alignment horizontal="center" vertical="center" wrapText="1"/>
      <protection locked="0"/>
    </xf>
    <xf numFmtId="4" fontId="123" fillId="0" borderId="18" xfId="238" applyNumberFormat="1" applyFont="1" applyFill="1" applyBorder="1" applyAlignment="1" applyProtection="1">
      <alignment horizontal="center" vertical="center" wrapText="1"/>
      <protection locked="0"/>
    </xf>
    <xf numFmtId="0" fontId="53" fillId="0" borderId="58" xfId="233" applyFont="1" applyFill="1" applyBorder="1" applyAlignment="1">
      <alignment horizontal="left" vertical="top" wrapText="1"/>
      <protection/>
    </xf>
    <xf numFmtId="4" fontId="123" fillId="0" borderId="18" xfId="233" applyNumberFormat="1" applyFont="1" applyFill="1" applyBorder="1" applyAlignment="1" quotePrefix="1">
      <alignment horizontal="center" vertical="center"/>
      <protection/>
    </xf>
    <xf numFmtId="0" fontId="53" fillId="0" borderId="18" xfId="238" applyFont="1" applyFill="1" applyBorder="1" applyAlignment="1" applyProtection="1">
      <alignment horizontal="left" vertical="center" wrapText="1" indent="2"/>
      <protection/>
    </xf>
    <xf numFmtId="0" fontId="53" fillId="0" borderId="18" xfId="238" applyFont="1" applyFill="1" applyBorder="1" applyAlignment="1" applyProtection="1">
      <alignment horizontal="left" vertical="center" wrapText="1" indent="1"/>
      <protection/>
    </xf>
    <xf numFmtId="0" fontId="53" fillId="0" borderId="18" xfId="233" applyFont="1" applyFill="1" applyBorder="1" applyAlignment="1">
      <alignment horizontal="justify" vertical="top" wrapText="1"/>
      <protection/>
    </xf>
    <xf numFmtId="4" fontId="53" fillId="0" borderId="18" xfId="237" applyNumberFormat="1" applyFont="1" applyFill="1" applyBorder="1" applyAlignment="1" applyProtection="1">
      <alignment horizontal="center" vertical="center" wrapText="1"/>
      <protection/>
    </xf>
    <xf numFmtId="0" fontId="53" fillId="0" borderId="18" xfId="233" applyFont="1" applyFill="1" applyBorder="1" applyAlignment="1">
      <alignment horizontal="left" vertical="top" wrapText="1"/>
      <protection/>
    </xf>
    <xf numFmtId="4" fontId="95" fillId="0" borderId="18" xfId="156" applyNumberFormat="1" applyFont="1" applyFill="1" applyBorder="1" applyAlignment="1" applyProtection="1">
      <alignment horizontal="center" vertical="center" wrapText="1"/>
      <protection locked="0"/>
    </xf>
    <xf numFmtId="4" fontId="53" fillId="0" borderId="18" xfId="238" applyNumberFormat="1" applyFont="1" applyFill="1" applyBorder="1" applyAlignment="1" applyProtection="1">
      <alignment horizontal="center" vertical="center" wrapText="1"/>
      <protection locked="0"/>
    </xf>
    <xf numFmtId="4" fontId="123" fillId="0" borderId="18" xfId="238" applyNumberFormat="1" applyFont="1" applyFill="1" applyBorder="1" applyAlignment="1" applyProtection="1">
      <alignment horizontal="center" vertical="center" wrapText="1"/>
      <protection locked="0"/>
    </xf>
    <xf numFmtId="4" fontId="126" fillId="0" borderId="18" xfId="238" applyNumberFormat="1" applyFont="1" applyFill="1" applyBorder="1" applyAlignment="1" applyProtection="1">
      <alignment horizontal="right" vertical="center" wrapText="1"/>
      <protection/>
    </xf>
    <xf numFmtId="165" fontId="53" fillId="0" borderId="18" xfId="238" applyNumberFormat="1" applyFont="1" applyFill="1" applyBorder="1" applyAlignment="1" applyProtection="1">
      <alignment horizontal="center" vertical="center" wrapText="1"/>
      <protection locked="0"/>
    </xf>
    <xf numFmtId="49" fontId="96" fillId="0" borderId="18" xfId="238" applyNumberFormat="1" applyFont="1" applyFill="1" applyBorder="1" applyAlignment="1" applyProtection="1">
      <alignment horizontal="center" vertical="center" wrapText="1"/>
      <protection/>
    </xf>
    <xf numFmtId="0" fontId="96" fillId="0" borderId="18" xfId="238" applyFont="1" applyFill="1" applyBorder="1" applyAlignment="1" applyProtection="1">
      <alignment horizontal="left" vertical="center" wrapText="1"/>
      <protection/>
    </xf>
    <xf numFmtId="0" fontId="96" fillId="0" borderId="18" xfId="238" applyFont="1" applyFill="1" applyBorder="1" applyAlignment="1" applyProtection="1">
      <alignment horizontal="center" vertical="center" wrapText="1"/>
      <protection/>
    </xf>
    <xf numFmtId="4" fontId="96" fillId="0" borderId="18" xfId="238" applyNumberFormat="1" applyFont="1" applyFill="1" applyBorder="1" applyAlignment="1" applyProtection="1">
      <alignment horizontal="center" vertical="center" wrapText="1"/>
      <protection locked="0"/>
    </xf>
    <xf numFmtId="4" fontId="127" fillId="0" borderId="18" xfId="233" applyNumberFormat="1" applyFont="1" applyFill="1" applyBorder="1" applyAlignment="1">
      <alignment horizontal="center" vertical="center"/>
      <protection/>
    </xf>
    <xf numFmtId="4" fontId="124" fillId="0" borderId="0" xfId="233" applyNumberFormat="1" applyFont="1" applyFill="1">
      <alignment/>
      <protection/>
    </xf>
    <xf numFmtId="0" fontId="53" fillId="0" borderId="0" xfId="238" applyFont="1" applyFill="1" applyAlignment="1" applyProtection="1">
      <alignment vertical="center" wrapText="1"/>
      <protection/>
    </xf>
    <xf numFmtId="0" fontId="125" fillId="0" borderId="0" xfId="238" applyFont="1" applyFill="1" applyAlignment="1" applyProtection="1">
      <alignment horizontal="right" vertical="center" wrapText="1"/>
      <protection/>
    </xf>
    <xf numFmtId="0" fontId="125" fillId="0" borderId="0" xfId="238" applyFont="1" applyFill="1" applyAlignment="1" applyProtection="1">
      <alignment horizontal="left" vertical="center" wrapText="1"/>
      <protection/>
    </xf>
    <xf numFmtId="0" fontId="125" fillId="0" borderId="0" xfId="238" applyFont="1" applyFill="1" applyAlignment="1" applyProtection="1">
      <alignment horizontal="left" vertical="center" wrapText="1"/>
      <protection/>
    </xf>
    <xf numFmtId="0" fontId="123" fillId="0" borderId="0" xfId="233" applyFont="1" applyFill="1" applyBorder="1">
      <alignment/>
      <protection/>
    </xf>
    <xf numFmtId="187" fontId="123" fillId="0" borderId="0" xfId="310" applyNumberFormat="1" applyFont="1" applyFill="1" applyBorder="1" applyAlignment="1">
      <alignment/>
    </xf>
    <xf numFmtId="0" fontId="128" fillId="0" borderId="0" xfId="233" applyFont="1" applyFill="1" applyBorder="1">
      <alignment/>
      <protection/>
    </xf>
    <xf numFmtId="187" fontId="128" fillId="0" borderId="0" xfId="233" applyNumberFormat="1" applyFont="1" applyFill="1" applyBorder="1">
      <alignment/>
      <protection/>
    </xf>
    <xf numFmtId="187" fontId="128" fillId="0" borderId="0" xfId="310" applyNumberFormat="1" applyFont="1" applyFill="1" applyBorder="1" applyAlignment="1">
      <alignment/>
    </xf>
    <xf numFmtId="187" fontId="123" fillId="0" borderId="0" xfId="233" applyNumberFormat="1" applyFont="1" applyFill="1" applyBorder="1">
      <alignment/>
      <protection/>
    </xf>
  </cellXfs>
  <cellStyles count="303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2 2" xfId="78"/>
    <cellStyle name="Currency [0] 2 3" xfId="79"/>
    <cellStyle name="Currency [0] 2 4" xfId="80"/>
    <cellStyle name="Currency [0] 2 5" xfId="81"/>
    <cellStyle name="Currency [0] 2 6" xfId="82"/>
    <cellStyle name="Currency [0] 2 7" xfId="83"/>
    <cellStyle name="Currency [0] 2 8" xfId="84"/>
    <cellStyle name="Currency [0] 3" xfId="85"/>
    <cellStyle name="Currency [0] 3 2" xfId="86"/>
    <cellStyle name="Currency [0] 3 3" xfId="87"/>
    <cellStyle name="Currency [0] 3 4" xfId="88"/>
    <cellStyle name="Currency [0] 3 5" xfId="89"/>
    <cellStyle name="Currency [0] 3 6" xfId="90"/>
    <cellStyle name="Currency [0] 3 7" xfId="91"/>
    <cellStyle name="Currency [0] 3 8" xfId="92"/>
    <cellStyle name="Currency [0] 4" xfId="93"/>
    <cellStyle name="Currency [0] 4 2" xfId="94"/>
    <cellStyle name="Currency [0] 4 3" xfId="95"/>
    <cellStyle name="Currency [0] 4 4" xfId="96"/>
    <cellStyle name="Currency [0] 4 5" xfId="97"/>
    <cellStyle name="Currency [0] 4 6" xfId="98"/>
    <cellStyle name="Currency [0] 4 7" xfId="99"/>
    <cellStyle name="Currency [0] 4 8" xfId="100"/>
    <cellStyle name="Currency [0] 5" xfId="101"/>
    <cellStyle name="Currency [0] 5 2" xfId="102"/>
    <cellStyle name="Currency [0] 5 3" xfId="103"/>
    <cellStyle name="Currency [0] 5 4" xfId="104"/>
    <cellStyle name="Currency [0] 5 5" xfId="105"/>
    <cellStyle name="Currency [0] 5 6" xfId="106"/>
    <cellStyle name="Currency [0] 5 7" xfId="107"/>
    <cellStyle name="Currency [0] 5 8" xfId="108"/>
    <cellStyle name="Currency_irl tel sep5" xfId="109"/>
    <cellStyle name="Euro" xfId="110"/>
    <cellStyle name="Explanatory Text" xfId="111"/>
    <cellStyle name="F2" xfId="112"/>
    <cellStyle name="F3" xfId="113"/>
    <cellStyle name="F4" xfId="114"/>
    <cellStyle name="F5" xfId="115"/>
    <cellStyle name="F6" xfId="116"/>
    <cellStyle name="F7" xfId="117"/>
    <cellStyle name="F8" xfId="118"/>
    <cellStyle name="Good" xfId="119"/>
    <cellStyle name="Heading 1" xfId="120"/>
    <cellStyle name="Heading 2" xfId="121"/>
    <cellStyle name="Heading 3" xfId="122"/>
    <cellStyle name="Heading 4" xfId="123"/>
    <cellStyle name="Input" xfId="124"/>
    <cellStyle name="Linked Cell" xfId="125"/>
    <cellStyle name="Neutral" xfId="126"/>
    <cellStyle name="normal" xfId="127"/>
    <cellStyle name="Normal 2" xfId="128"/>
    <cellStyle name="normal 3" xfId="129"/>
    <cellStyle name="normal 4" xfId="130"/>
    <cellStyle name="normal 5" xfId="131"/>
    <cellStyle name="normal 6" xfId="132"/>
    <cellStyle name="normal 7" xfId="133"/>
    <cellStyle name="normal 8" xfId="134"/>
    <cellStyle name="normal 9" xfId="135"/>
    <cellStyle name="Normal_ASUS" xfId="136"/>
    <cellStyle name="Normal1" xfId="137"/>
    <cellStyle name="normбlnм_laroux" xfId="138"/>
    <cellStyle name="Note" xfId="139"/>
    <cellStyle name="Output" xfId="140"/>
    <cellStyle name="Price_Body" xfId="141"/>
    <cellStyle name="Style 1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Беззащитный" xfId="152"/>
    <cellStyle name="Ввод " xfId="153"/>
    <cellStyle name="Вывод" xfId="154"/>
    <cellStyle name="Вычисление" xfId="155"/>
    <cellStyle name="Hyperlink" xfId="156"/>
    <cellStyle name="Гиперссылка 2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ДАТА_UT.IZM.PL.KU.2010YEAR(07.04.2010)" xfId="166"/>
    <cellStyle name="Currency" xfId="167"/>
    <cellStyle name="Currency [0]" xfId="168"/>
    <cellStyle name="Заголовок" xfId="169"/>
    <cellStyle name="Заголовок 1" xfId="170"/>
    <cellStyle name="Заголовок 2" xfId="171"/>
    <cellStyle name="Заголовок 3" xfId="172"/>
    <cellStyle name="Заголовок 4" xfId="173"/>
    <cellStyle name="ЗАГОЛОВОК1" xfId="174"/>
    <cellStyle name="ЗАГОЛОВОК2" xfId="175"/>
    <cellStyle name="ЗаголовокСтолбца" xfId="176"/>
    <cellStyle name="Защитный" xfId="177"/>
    <cellStyle name="Значение" xfId="178"/>
    <cellStyle name="Итог" xfId="179"/>
    <cellStyle name="ИТОГОВЫЙ" xfId="180"/>
    <cellStyle name="ИТОГОВЫЙ 2" xfId="181"/>
    <cellStyle name="ИТОГОВЫЙ 3" xfId="182"/>
    <cellStyle name="ИТОГОВЫЙ 4" xfId="183"/>
    <cellStyle name="ИТОГОВЫЙ 5" xfId="184"/>
    <cellStyle name="ИТОГОВЫЙ 6" xfId="185"/>
    <cellStyle name="ИТОГОВЫЙ 7" xfId="186"/>
    <cellStyle name="ИТОГОВЫЙ 8" xfId="187"/>
    <cellStyle name="ИТОГОВЫЙ_UT.IZM.PL.KU.2010YEAR(07.04.2010)" xfId="188"/>
    <cellStyle name="Контрольная ячейка" xfId="189"/>
    <cellStyle name="Мой заголовок" xfId="190"/>
    <cellStyle name="Мой заголовок листа" xfId="191"/>
    <cellStyle name="Мои наименования показателей" xfId="192"/>
    <cellStyle name="Мои наименования показателей 2" xfId="193"/>
    <cellStyle name="Мои наименования показателей 2 2" xfId="194"/>
    <cellStyle name="Мои наименования показателей 2 3" xfId="195"/>
    <cellStyle name="Мои наименования показателей 2 4" xfId="196"/>
    <cellStyle name="Мои наименования показателей 2 5" xfId="197"/>
    <cellStyle name="Мои наименования показателей 2 6" xfId="198"/>
    <cellStyle name="Мои наименования показателей 2 7" xfId="199"/>
    <cellStyle name="Мои наименования показателей 2 8" xfId="200"/>
    <cellStyle name="Мои наименования показателей 2_PR.PROG.WARM.PT.2.16(30.03.10)" xfId="201"/>
    <cellStyle name="Мои наименования показателей 3" xfId="202"/>
    <cellStyle name="Мои наименования показателей 3 2" xfId="203"/>
    <cellStyle name="Мои наименования показателей 3 3" xfId="204"/>
    <cellStyle name="Мои наименования показателей 3 4" xfId="205"/>
    <cellStyle name="Мои наименования показателей 3 5" xfId="206"/>
    <cellStyle name="Мои наименования показателей 3 6" xfId="207"/>
    <cellStyle name="Мои наименования показателей 3 7" xfId="208"/>
    <cellStyle name="Мои наименования показателей 3 8" xfId="209"/>
    <cellStyle name="Мои наименования показателей 3_PR.PROG.WARM.PT.2.16(30.03.10)" xfId="210"/>
    <cellStyle name="Мои наименования показателей 4" xfId="211"/>
    <cellStyle name="Мои наименования показателей 4 2" xfId="212"/>
    <cellStyle name="Мои наименования показателей 4 3" xfId="213"/>
    <cellStyle name="Мои наименования показателей 4 4" xfId="214"/>
    <cellStyle name="Мои наименования показателей 4 5" xfId="215"/>
    <cellStyle name="Мои наименования показателей 4 6" xfId="216"/>
    <cellStyle name="Мои наименования показателей 4 7" xfId="217"/>
    <cellStyle name="Мои наименования показателей 4 8" xfId="218"/>
    <cellStyle name="Мои наименования показателей 4_PR.PROG.WARM.PT.2.16(30.03.10)" xfId="219"/>
    <cellStyle name="Мои наименования показателей 5" xfId="220"/>
    <cellStyle name="Мои наименования показателей 5 2" xfId="221"/>
    <cellStyle name="Мои наименования показателей 5 3" xfId="222"/>
    <cellStyle name="Мои наименования показателей 5 4" xfId="223"/>
    <cellStyle name="Мои наименования показателей 5 5" xfId="224"/>
    <cellStyle name="Мои наименования показателей 5 6" xfId="225"/>
    <cellStyle name="Мои наименования показателей 5 7" xfId="226"/>
    <cellStyle name="Мои наименования показателей 5 8" xfId="227"/>
    <cellStyle name="Мои наименования показателей 5_PR.PROG.WARM.PT.2.16(30.03.10)" xfId="228"/>
    <cellStyle name="Мои наименования показателей_BALANCE.VODOSN.2010.FACT" xfId="229"/>
    <cellStyle name="назв фил" xfId="230"/>
    <cellStyle name="Название" xfId="231"/>
    <cellStyle name="Нейтральный" xfId="232"/>
    <cellStyle name="Обычный 12" xfId="233"/>
    <cellStyle name="Обычный 2" xfId="234"/>
    <cellStyle name="Обычный 3" xfId="235"/>
    <cellStyle name="Обычный 5" xfId="236"/>
    <cellStyle name="Обычный_ЖКУ_проект3" xfId="237"/>
    <cellStyle name="Обычный_Мониторинг инвестиций" xfId="238"/>
    <cellStyle name="Обычный_Шаблон по источникам для Модуля Реестр (2)" xfId="239"/>
    <cellStyle name="Плохой" xfId="240"/>
    <cellStyle name="Поле ввода" xfId="241"/>
    <cellStyle name="Пояснение" xfId="242"/>
    <cellStyle name="Примечание" xfId="243"/>
    <cellStyle name="Примечание 2" xfId="244"/>
    <cellStyle name="Примечание 2 2" xfId="245"/>
    <cellStyle name="Примечание 2 3" xfId="246"/>
    <cellStyle name="Примечание 2 4" xfId="247"/>
    <cellStyle name="Примечание 2 5" xfId="248"/>
    <cellStyle name="Примечание 2 6" xfId="249"/>
    <cellStyle name="Примечание 2 7" xfId="250"/>
    <cellStyle name="Примечание 2 8" xfId="251"/>
    <cellStyle name="Примечание 3" xfId="252"/>
    <cellStyle name="Примечание 3 2" xfId="253"/>
    <cellStyle name="Примечание 3 3" xfId="254"/>
    <cellStyle name="Примечание 3 4" xfId="255"/>
    <cellStyle name="Примечание 3 5" xfId="256"/>
    <cellStyle name="Примечание 3 6" xfId="257"/>
    <cellStyle name="Примечание 3 7" xfId="258"/>
    <cellStyle name="Примечание 3 8" xfId="259"/>
    <cellStyle name="Примечание 4" xfId="260"/>
    <cellStyle name="Примечание 4 2" xfId="261"/>
    <cellStyle name="Примечание 4 3" xfId="262"/>
    <cellStyle name="Примечание 4 4" xfId="263"/>
    <cellStyle name="Примечание 4 5" xfId="264"/>
    <cellStyle name="Примечание 4 6" xfId="265"/>
    <cellStyle name="Примечание 4 7" xfId="266"/>
    <cellStyle name="Примечание 4 8" xfId="267"/>
    <cellStyle name="Примечание 5" xfId="268"/>
    <cellStyle name="Примечание 5 2" xfId="269"/>
    <cellStyle name="Примечание 5 3" xfId="270"/>
    <cellStyle name="Примечание 5 4" xfId="271"/>
    <cellStyle name="Примечание 5 5" xfId="272"/>
    <cellStyle name="Примечание 5 6" xfId="273"/>
    <cellStyle name="Примечание 5 7" xfId="274"/>
    <cellStyle name="Примечание 5 8" xfId="275"/>
    <cellStyle name="Percent" xfId="276"/>
    <cellStyle name="Связанная ячейка" xfId="277"/>
    <cellStyle name="Стиль 1" xfId="278"/>
    <cellStyle name="ТЕКСТ" xfId="279"/>
    <cellStyle name="ТЕКСТ 2" xfId="280"/>
    <cellStyle name="ТЕКСТ 3" xfId="281"/>
    <cellStyle name="ТЕКСТ 4" xfId="282"/>
    <cellStyle name="ТЕКСТ 5" xfId="283"/>
    <cellStyle name="ТЕКСТ 6" xfId="284"/>
    <cellStyle name="ТЕКСТ 7" xfId="285"/>
    <cellStyle name="ТЕКСТ 8" xfId="286"/>
    <cellStyle name="Текст предупреждения" xfId="287"/>
    <cellStyle name="Текстовый" xfId="288"/>
    <cellStyle name="Текстовый 2" xfId="289"/>
    <cellStyle name="Текстовый 3" xfId="290"/>
    <cellStyle name="Текстовый 4" xfId="291"/>
    <cellStyle name="Текстовый 5" xfId="292"/>
    <cellStyle name="Текстовый 6" xfId="293"/>
    <cellStyle name="Текстовый 7" xfId="294"/>
    <cellStyle name="Текстовый 8" xfId="295"/>
    <cellStyle name="Текстовый_BALANCE.VODOSN.2010.FACT" xfId="296"/>
    <cellStyle name="Тысячи [0]_3Com" xfId="297"/>
    <cellStyle name="Тысячи_3Com" xfId="298"/>
    <cellStyle name="ФИКСИРОВАННЫЙ" xfId="299"/>
    <cellStyle name="ФИКСИРОВАННЫЙ 2" xfId="300"/>
    <cellStyle name="ФИКСИРОВАННЫЙ 3" xfId="301"/>
    <cellStyle name="ФИКСИРОВАННЫЙ 4" xfId="302"/>
    <cellStyle name="ФИКСИРОВАННЫЙ 5" xfId="303"/>
    <cellStyle name="ФИКСИРОВАННЫЙ 6" xfId="304"/>
    <cellStyle name="ФИКСИРОВАННЫЙ 7" xfId="305"/>
    <cellStyle name="ФИКСИРОВАННЫЙ 8" xfId="306"/>
    <cellStyle name="ФИКСИРОВАННЫЙ_UT.IZM.PL.KU.2010YEAR(07.04.2010)" xfId="307"/>
    <cellStyle name="Comma" xfId="308"/>
    <cellStyle name="Comma [0]" xfId="309"/>
    <cellStyle name="Финансовый 2" xfId="310"/>
    <cellStyle name="Финансовый 3" xfId="311"/>
    <cellStyle name="Формула" xfId="312"/>
    <cellStyle name="ФормулаВБ" xfId="313"/>
    <cellStyle name="ФормулаНаКонтроль" xfId="314"/>
    <cellStyle name="Хороший" xfId="315"/>
    <cellStyle name="Џђћ–…ќ’ќ›‰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9;%20&#1050;&#1054;\&#1092;&#1072;&#1082;&#1090;%202013\JKH.OPEN.INFO.BALANCE.WARM_&#1043;&#1059;%20&#1087;&#1086;%20&#1050;&#1054;%20&#1087;&#1077;&#1088;&#1077;&#1076;&#1072;&#1095;&#1072;_&#1092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arinaEA\LOCALS~1\Temp\Rar$DI54.320\JKH.OPEN.INFO.BALANCE.WARM(v6.0.1)&#1040;&#1088;&#1093;-&#1089;&#1082;_&#1082;&#1086;&#1083;&#1083;&#1077;&#1082;&#1090;&#1086;&#1088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7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3">
        <row r="17">
          <cell r="F17" t="str">
            <v>Главное управление ОАО "ТГК-2" по Костромской области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4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../../invest/financial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gc-2.ru/investors/disclosure/statements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gc-2.ru/investors/disclosure/statements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gc-2.ru/investors/disclosure/statement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showGridLines="0" tabSelected="1" zoomScale="85" zoomScaleNormal="85" zoomScalePageLayoutView="0" workbookViewId="0" topLeftCell="A70">
      <selection activeCell="B72" sqref="B72"/>
    </sheetView>
  </sheetViews>
  <sheetFormatPr defaultColWidth="9.140625" defaultRowHeight="15"/>
  <cols>
    <col min="1" max="1" width="9.57421875" style="207" customWidth="1"/>
    <col min="2" max="2" width="43.28125" style="207" customWidth="1"/>
    <col min="3" max="3" width="12.28125" style="207" customWidth="1"/>
    <col min="4" max="5" width="20.8515625" style="207" customWidth="1"/>
    <col min="6" max="6" width="21.00390625" style="207" customWidth="1"/>
    <col min="7" max="7" width="20.8515625" style="207" customWidth="1"/>
    <col min="8" max="8" width="18.7109375" style="207" customWidth="1"/>
    <col min="9" max="9" width="18.140625" style="207" customWidth="1"/>
    <col min="10" max="11" width="18.28125" style="207" customWidth="1"/>
    <col min="12" max="12" width="14.421875" style="207" bestFit="1" customWidth="1"/>
    <col min="13" max="13" width="18.7109375" style="207" bestFit="1" customWidth="1"/>
    <col min="14" max="14" width="19.7109375" style="207" bestFit="1" customWidth="1"/>
    <col min="15" max="16384" width="9.140625" style="207" customWidth="1"/>
  </cols>
  <sheetData>
    <row r="1" spans="1:9" ht="39.75" customHeight="1">
      <c r="A1" s="205" t="s">
        <v>328</v>
      </c>
      <c r="B1" s="206"/>
      <c r="C1" s="206"/>
      <c r="D1" s="206"/>
      <c r="E1" s="206"/>
      <c r="F1" s="206"/>
      <c r="G1" s="206"/>
      <c r="H1" s="206"/>
      <c r="I1" s="206"/>
    </row>
    <row r="2" spans="1:9" ht="36" customHeight="1">
      <c r="A2" s="205" t="s">
        <v>329</v>
      </c>
      <c r="B2" s="206"/>
      <c r="C2" s="206"/>
      <c r="D2" s="206"/>
      <c r="E2" s="206"/>
      <c r="F2" s="206"/>
      <c r="G2" s="206"/>
      <c r="H2" s="206"/>
      <c r="I2" s="206"/>
    </row>
    <row r="3" spans="1:9" ht="49.5" customHeight="1">
      <c r="A3" s="208" t="s">
        <v>0</v>
      </c>
      <c r="B3" s="209" t="s">
        <v>1</v>
      </c>
      <c r="C3" s="209" t="s">
        <v>2</v>
      </c>
      <c r="D3" s="210" t="s">
        <v>330</v>
      </c>
      <c r="E3" s="210" t="s">
        <v>331</v>
      </c>
      <c r="F3" s="210" t="s">
        <v>332</v>
      </c>
      <c r="G3" s="210" t="s">
        <v>331</v>
      </c>
      <c r="H3" s="211" t="s">
        <v>333</v>
      </c>
      <c r="I3" s="211" t="s">
        <v>334</v>
      </c>
    </row>
    <row r="4" spans="1:9" ht="40.5" customHeight="1">
      <c r="A4" s="208"/>
      <c r="B4" s="209"/>
      <c r="C4" s="209"/>
      <c r="D4" s="212" t="s">
        <v>335</v>
      </c>
      <c r="E4" s="213"/>
      <c r="F4" s="214" t="s">
        <v>336</v>
      </c>
      <c r="G4" s="215"/>
      <c r="H4" s="214" t="s">
        <v>336</v>
      </c>
      <c r="I4" s="216"/>
    </row>
    <row r="5" spans="1:9" ht="15.75">
      <c r="A5" s="217"/>
      <c r="B5" s="217"/>
      <c r="C5" s="217"/>
      <c r="D5" s="218" t="s">
        <v>337</v>
      </c>
      <c r="E5" s="219"/>
      <c r="F5" s="219"/>
      <c r="G5" s="219"/>
      <c r="H5" s="219"/>
      <c r="I5" s="220"/>
    </row>
    <row r="6" spans="1:14" ht="68.25" customHeight="1">
      <c r="A6" s="221" t="s">
        <v>4</v>
      </c>
      <c r="B6" s="222" t="s">
        <v>338</v>
      </c>
      <c r="C6" s="223" t="s">
        <v>9</v>
      </c>
      <c r="D6" s="224">
        <v>3175340.5697299987</v>
      </c>
      <c r="E6" s="224"/>
      <c r="F6" s="224">
        <v>2359982.54377</v>
      </c>
      <c r="G6" s="224"/>
      <c r="H6" s="225">
        <v>10111.23769</v>
      </c>
      <c r="I6" s="225">
        <v>196583.4508655804</v>
      </c>
      <c r="J6" s="226"/>
      <c r="K6" s="226"/>
      <c r="L6" s="226"/>
      <c r="M6" s="227"/>
      <c r="N6" s="226"/>
    </row>
    <row r="7" spans="1:14" ht="75.75" customHeight="1">
      <c r="A7" s="221" t="s">
        <v>5</v>
      </c>
      <c r="B7" s="228" t="s">
        <v>339</v>
      </c>
      <c r="C7" s="223" t="s">
        <v>9</v>
      </c>
      <c r="D7" s="224">
        <v>3356473.276833411</v>
      </c>
      <c r="E7" s="224">
        <v>1810076.411200119</v>
      </c>
      <c r="F7" s="224">
        <v>2285824.5379265873</v>
      </c>
      <c r="G7" s="224">
        <v>2063190.074770941</v>
      </c>
      <c r="H7" s="224">
        <v>7449.91263</v>
      </c>
      <c r="I7" s="224">
        <v>200117.14248999997</v>
      </c>
      <c r="J7" s="226"/>
      <c r="K7" s="226"/>
      <c r="L7" s="226"/>
      <c r="M7" s="226"/>
      <c r="N7" s="226"/>
    </row>
    <row r="8" spans="1:12" ht="41.25" customHeight="1">
      <c r="A8" s="221" t="s">
        <v>13</v>
      </c>
      <c r="B8" s="228" t="s">
        <v>340</v>
      </c>
      <c r="C8" s="223" t="s">
        <v>9</v>
      </c>
      <c r="D8" s="229">
        <v>1114057.1420600002</v>
      </c>
      <c r="E8" s="229"/>
      <c r="F8" s="225">
        <v>0</v>
      </c>
      <c r="G8" s="225"/>
      <c r="H8" s="225"/>
      <c r="I8" s="225"/>
      <c r="J8" s="226"/>
      <c r="K8" s="226"/>
      <c r="L8" s="226"/>
    </row>
    <row r="9" spans="1:12" ht="80.25" customHeight="1">
      <c r="A9" s="221" t="s">
        <v>15</v>
      </c>
      <c r="B9" s="228" t="s">
        <v>341</v>
      </c>
      <c r="C9" s="223" t="s">
        <v>9</v>
      </c>
      <c r="D9" s="224">
        <v>1542152.998861415</v>
      </c>
      <c r="E9" s="224">
        <v>1537536.717871415</v>
      </c>
      <c r="F9" s="224">
        <v>1407071.0715133874</v>
      </c>
      <c r="G9" s="224">
        <v>1407071.0715133874</v>
      </c>
      <c r="H9" s="230"/>
      <c r="I9" s="225"/>
      <c r="J9" s="226"/>
      <c r="K9" s="226"/>
      <c r="L9" s="226"/>
    </row>
    <row r="10" spans="1:11" ht="31.5">
      <c r="A10" s="231"/>
      <c r="B10" s="232" t="s">
        <v>18</v>
      </c>
      <c r="C10" s="233" t="s">
        <v>19</v>
      </c>
      <c r="D10" s="224">
        <v>1535278.1517214149</v>
      </c>
      <c r="E10" s="224">
        <v>1535278.1517214149</v>
      </c>
      <c r="F10" s="224">
        <v>782027.2316133874</v>
      </c>
      <c r="G10" s="224">
        <v>782027.2316133874</v>
      </c>
      <c r="H10" s="225"/>
      <c r="I10" s="225"/>
      <c r="J10" s="226"/>
      <c r="K10" s="226"/>
    </row>
    <row r="11" spans="1:11" ht="15.75">
      <c r="A11" s="234"/>
      <c r="B11" s="235" t="s">
        <v>21</v>
      </c>
      <c r="C11" s="236"/>
      <c r="D11" s="229">
        <v>315993.8793373832</v>
      </c>
      <c r="E11" s="229">
        <v>315993.8793373832</v>
      </c>
      <c r="F11" s="225">
        <v>155066.70303965255</v>
      </c>
      <c r="G11" s="229">
        <v>155066.70303965255</v>
      </c>
      <c r="H11" s="225"/>
      <c r="I11" s="225"/>
      <c r="J11" s="226"/>
      <c r="K11" s="226"/>
    </row>
    <row r="12" spans="1:11" ht="15.75">
      <c r="A12" s="234"/>
      <c r="B12" s="235" t="s">
        <v>24</v>
      </c>
      <c r="C12" s="233" t="s">
        <v>342</v>
      </c>
      <c r="D12" s="229">
        <v>4337.664299382026</v>
      </c>
      <c r="E12" s="229">
        <v>4337.664299382026</v>
      </c>
      <c r="F12" s="229">
        <v>4336.98265893589</v>
      </c>
      <c r="G12" s="229">
        <v>4336.98265893589</v>
      </c>
      <c r="H12" s="225"/>
      <c r="I12" s="225"/>
      <c r="J12" s="226"/>
      <c r="K12" s="226"/>
    </row>
    <row r="13" spans="1:11" ht="15.75">
      <c r="A13" s="234"/>
      <c r="B13" s="235" t="s">
        <v>26</v>
      </c>
      <c r="C13" s="233" t="s">
        <v>9</v>
      </c>
      <c r="D13" s="229">
        <v>164602.78249641607</v>
      </c>
      <c r="E13" s="229">
        <v>164602.78249641607</v>
      </c>
      <c r="F13" s="225">
        <v>109505.62955205305</v>
      </c>
      <c r="G13" s="229">
        <v>109505.62955205305</v>
      </c>
      <c r="H13" s="225"/>
      <c r="I13" s="225"/>
      <c r="J13" s="226"/>
      <c r="K13" s="226"/>
    </row>
    <row r="14" spans="1:11" ht="31.5">
      <c r="A14" s="234"/>
      <c r="B14" s="235" t="s">
        <v>28</v>
      </c>
      <c r="C14" s="233" t="s">
        <v>19</v>
      </c>
      <c r="D14" s="237" t="s">
        <v>343</v>
      </c>
      <c r="E14" s="237" t="s">
        <v>343</v>
      </c>
      <c r="F14" s="237" t="s">
        <v>343</v>
      </c>
      <c r="G14" s="237" t="s">
        <v>343</v>
      </c>
      <c r="H14" s="225"/>
      <c r="I14" s="225"/>
      <c r="J14" s="226"/>
      <c r="K14" s="226"/>
    </row>
    <row r="15" spans="1:11" ht="15.75">
      <c r="A15" s="234"/>
      <c r="B15" s="232" t="s">
        <v>176</v>
      </c>
      <c r="C15" s="233" t="s">
        <v>19</v>
      </c>
      <c r="D15" s="237">
        <v>2258.5661500000006</v>
      </c>
      <c r="E15" s="237">
        <v>2258.5661500000006</v>
      </c>
      <c r="F15" s="225">
        <v>58974.95147</v>
      </c>
      <c r="G15" s="237">
        <v>58974.95147</v>
      </c>
      <c r="H15" s="225"/>
      <c r="I15" s="225"/>
      <c r="J15" s="226"/>
      <c r="K15" s="226"/>
    </row>
    <row r="16" spans="1:11" ht="15.75">
      <c r="A16" s="234"/>
      <c r="B16" s="235" t="s">
        <v>21</v>
      </c>
      <c r="C16" s="236"/>
      <c r="D16" s="237">
        <v>190.735</v>
      </c>
      <c r="E16" s="237">
        <v>190.735</v>
      </c>
      <c r="F16" s="225">
        <v>4957.137000000001</v>
      </c>
      <c r="G16" s="237">
        <v>4957.137000000001</v>
      </c>
      <c r="H16" s="225"/>
      <c r="I16" s="225"/>
      <c r="J16" s="226"/>
      <c r="K16" s="226"/>
    </row>
    <row r="17" spans="1:11" ht="15.75">
      <c r="A17" s="234"/>
      <c r="B17" s="235" t="s">
        <v>24</v>
      </c>
      <c r="C17" s="233" t="s">
        <v>342</v>
      </c>
      <c r="D17" s="237">
        <v>10595.312236397373</v>
      </c>
      <c r="E17" s="237">
        <v>10595.312236397373</v>
      </c>
      <c r="F17" s="237">
        <v>10650.907758224057</v>
      </c>
      <c r="G17" s="237">
        <v>10650.907758224057</v>
      </c>
      <c r="H17" s="225"/>
      <c r="I17" s="225"/>
      <c r="J17" s="226"/>
      <c r="K17" s="226"/>
    </row>
    <row r="18" spans="1:11" ht="15.75">
      <c r="A18" s="234"/>
      <c r="B18" s="235" t="s">
        <v>26</v>
      </c>
      <c r="C18" s="233" t="s">
        <v>9</v>
      </c>
      <c r="D18" s="237">
        <v>237.66927059074754</v>
      </c>
      <c r="E18" s="237">
        <v>237.66927059074754</v>
      </c>
      <c r="F18" s="237">
        <v>6176.942538120463</v>
      </c>
      <c r="G18" s="237">
        <v>6176.942538120463</v>
      </c>
      <c r="H18" s="225"/>
      <c r="I18" s="225"/>
      <c r="J18" s="226"/>
      <c r="K18" s="226"/>
    </row>
    <row r="19" spans="1:11" ht="15.75">
      <c r="A19" s="234"/>
      <c r="B19" s="235" t="s">
        <v>28</v>
      </c>
      <c r="C19" s="233" t="s">
        <v>19</v>
      </c>
      <c r="D19" s="237" t="s">
        <v>344</v>
      </c>
      <c r="E19" s="237"/>
      <c r="F19" s="237" t="s">
        <v>344</v>
      </c>
      <c r="G19" s="225" t="s">
        <v>344</v>
      </c>
      <c r="H19" s="225"/>
      <c r="I19" s="225"/>
      <c r="J19" s="226"/>
      <c r="K19" s="226"/>
    </row>
    <row r="20" spans="1:11" ht="15.75">
      <c r="A20" s="234"/>
      <c r="B20" s="232" t="s">
        <v>345</v>
      </c>
      <c r="C20" s="233" t="s">
        <v>19</v>
      </c>
      <c r="D20" s="237">
        <v>4166.99866</v>
      </c>
      <c r="E20" s="237"/>
      <c r="F20" s="225">
        <v>566068.88843</v>
      </c>
      <c r="G20" s="225">
        <v>566068.88843</v>
      </c>
      <c r="H20" s="225"/>
      <c r="I20" s="225"/>
      <c r="J20" s="226"/>
      <c r="K20" s="226"/>
    </row>
    <row r="21" spans="1:11" ht="15.75">
      <c r="A21" s="234"/>
      <c r="B21" s="235" t="s">
        <v>21</v>
      </c>
      <c r="C21" s="236"/>
      <c r="D21" s="237">
        <v>1753.3</v>
      </c>
      <c r="E21" s="237"/>
      <c r="F21" s="225">
        <v>281526.82</v>
      </c>
      <c r="G21" s="225">
        <v>281526.82</v>
      </c>
      <c r="H21" s="225"/>
      <c r="I21" s="225"/>
      <c r="J21" s="226"/>
      <c r="K21" s="226"/>
    </row>
    <row r="22" spans="1:11" ht="15.75">
      <c r="A22" s="234"/>
      <c r="B22" s="235" t="s">
        <v>24</v>
      </c>
      <c r="C22" s="233" t="s">
        <v>342</v>
      </c>
      <c r="D22" s="237">
        <v>1576.660388980779</v>
      </c>
      <c r="E22" s="237"/>
      <c r="F22" s="237">
        <v>988.0573454379278</v>
      </c>
      <c r="G22" s="237">
        <v>988.0573454379278</v>
      </c>
      <c r="H22" s="225"/>
      <c r="I22" s="225"/>
      <c r="J22" s="226"/>
      <c r="K22" s="226"/>
    </row>
    <row r="23" spans="1:11" ht="15.75">
      <c r="A23" s="234"/>
      <c r="B23" s="235" t="s">
        <v>26</v>
      </c>
      <c r="C23" s="233" t="s">
        <v>9</v>
      </c>
      <c r="D23" s="237">
        <v>1402.64</v>
      </c>
      <c r="E23" s="237"/>
      <c r="F23" s="225">
        <v>287904.2459912187</v>
      </c>
      <c r="G23" s="225">
        <v>287904.2459912187</v>
      </c>
      <c r="H23" s="225"/>
      <c r="I23" s="225"/>
      <c r="J23" s="226"/>
      <c r="K23" s="226"/>
    </row>
    <row r="24" spans="1:11" ht="15.75">
      <c r="A24" s="234"/>
      <c r="B24" s="235" t="s">
        <v>28</v>
      </c>
      <c r="C24" s="233" t="s">
        <v>19</v>
      </c>
      <c r="D24" s="237" t="s">
        <v>344</v>
      </c>
      <c r="E24" s="237"/>
      <c r="F24" s="237" t="s">
        <v>344</v>
      </c>
      <c r="G24" s="225" t="s">
        <v>344</v>
      </c>
      <c r="H24" s="225"/>
      <c r="I24" s="225"/>
      <c r="J24" s="226"/>
      <c r="K24" s="226"/>
    </row>
    <row r="25" spans="1:11" ht="15.75">
      <c r="A25" s="234"/>
      <c r="B25" s="232" t="s">
        <v>346</v>
      </c>
      <c r="C25" s="233" t="s">
        <v>19</v>
      </c>
      <c r="D25" s="237">
        <v>449.28233</v>
      </c>
      <c r="E25" s="237"/>
      <c r="F25" s="225"/>
      <c r="G25" s="225"/>
      <c r="H25" s="225"/>
      <c r="I25" s="225"/>
      <c r="J25" s="226"/>
      <c r="K25" s="226"/>
    </row>
    <row r="26" spans="1:11" ht="15.75">
      <c r="A26" s="234"/>
      <c r="B26" s="235" t="s">
        <v>21</v>
      </c>
      <c r="C26" s="236"/>
      <c r="D26" s="237">
        <v>13.671</v>
      </c>
      <c r="E26" s="237"/>
      <c r="F26" s="225"/>
      <c r="G26" s="225"/>
      <c r="H26" s="225"/>
      <c r="I26" s="225"/>
      <c r="J26" s="226"/>
      <c r="K26" s="226"/>
    </row>
    <row r="27" spans="1:11" ht="15.75">
      <c r="A27" s="234"/>
      <c r="B27" s="235" t="s">
        <v>24</v>
      </c>
      <c r="C27" s="233" t="s">
        <v>342</v>
      </c>
      <c r="D27" s="237">
        <v>32863.89656938044</v>
      </c>
      <c r="E27" s="237"/>
      <c r="F27" s="225"/>
      <c r="G27" s="225"/>
      <c r="H27" s="225"/>
      <c r="I27" s="225"/>
      <c r="J27" s="226"/>
      <c r="K27" s="226"/>
    </row>
    <row r="28" spans="1:11" ht="15.75">
      <c r="A28" s="234"/>
      <c r="B28" s="235" t="s">
        <v>26</v>
      </c>
      <c r="C28" s="233" t="s">
        <v>9</v>
      </c>
      <c r="D28" s="237"/>
      <c r="E28" s="237"/>
      <c r="F28" s="225"/>
      <c r="G28" s="225"/>
      <c r="H28" s="225"/>
      <c r="I28" s="225"/>
      <c r="J28" s="226"/>
      <c r="K28" s="226"/>
    </row>
    <row r="29" spans="1:11" ht="15.75">
      <c r="A29" s="234"/>
      <c r="B29" s="235" t="s">
        <v>28</v>
      </c>
      <c r="C29" s="233" t="s">
        <v>19</v>
      </c>
      <c r="D29" s="237" t="s">
        <v>344</v>
      </c>
      <c r="E29" s="237"/>
      <c r="F29" s="225"/>
      <c r="G29" s="225"/>
      <c r="H29" s="225"/>
      <c r="I29" s="225"/>
      <c r="J29" s="226"/>
      <c r="K29" s="226"/>
    </row>
    <row r="30" spans="1:14" ht="107.25" customHeight="1">
      <c r="A30" s="221" t="s">
        <v>29</v>
      </c>
      <c r="B30" s="238" t="s">
        <v>347</v>
      </c>
      <c r="C30" s="223" t="s">
        <v>9</v>
      </c>
      <c r="D30" s="229">
        <v>41653.761997876696</v>
      </c>
      <c r="E30" s="229">
        <v>138.22698306301453</v>
      </c>
      <c r="F30" s="225">
        <v>12802.920175367033</v>
      </c>
      <c r="G30" s="239">
        <v>339.8690483822108</v>
      </c>
      <c r="H30" s="225"/>
      <c r="I30" s="225"/>
      <c r="J30" s="226"/>
      <c r="K30" s="226"/>
      <c r="L30" s="226"/>
      <c r="M30" s="226"/>
      <c r="N30" s="226"/>
    </row>
    <row r="31" spans="1:14" ht="31.5">
      <c r="A31" s="221" t="s">
        <v>31</v>
      </c>
      <c r="B31" s="240" t="s">
        <v>32</v>
      </c>
      <c r="C31" s="223" t="s">
        <v>33</v>
      </c>
      <c r="D31" s="229">
        <v>3.848950690180214</v>
      </c>
      <c r="E31" s="229">
        <v>5.004148333333334</v>
      </c>
      <c r="F31" s="229">
        <v>5.210554031168857</v>
      </c>
      <c r="G31" s="229">
        <v>5.004148333333334</v>
      </c>
      <c r="H31" s="225"/>
      <c r="I31" s="225"/>
      <c r="J31" s="226"/>
      <c r="K31" s="226"/>
      <c r="L31" s="226"/>
      <c r="N31" s="226"/>
    </row>
    <row r="32" spans="1:14" ht="31.5">
      <c r="A32" s="221" t="s">
        <v>34</v>
      </c>
      <c r="B32" s="240" t="s">
        <v>35</v>
      </c>
      <c r="C32" s="223" t="s">
        <v>36</v>
      </c>
      <c r="D32" s="229">
        <v>10822.108504571774</v>
      </c>
      <c r="E32" s="229">
        <v>27.622479162391173</v>
      </c>
      <c r="F32" s="225">
        <v>2457.1130246000002</v>
      </c>
      <c r="G32" s="229">
        <v>67.91746082311258</v>
      </c>
      <c r="H32" s="225"/>
      <c r="I32" s="225"/>
      <c r="J32" s="226"/>
      <c r="K32" s="226"/>
      <c r="L32" s="226"/>
      <c r="N32" s="226"/>
    </row>
    <row r="33" spans="1:11" ht="47.25">
      <c r="A33" s="221" t="s">
        <v>37</v>
      </c>
      <c r="B33" s="228" t="s">
        <v>348</v>
      </c>
      <c r="C33" s="223" t="s">
        <v>9</v>
      </c>
      <c r="D33" s="229">
        <v>20.193820000000084</v>
      </c>
      <c r="E33" s="229">
        <v>0</v>
      </c>
      <c r="F33" s="225">
        <v>9644.384666953332</v>
      </c>
      <c r="G33" s="225">
        <v>9644.384666953332</v>
      </c>
      <c r="H33" s="225">
        <v>4100.12753</v>
      </c>
      <c r="I33" s="225">
        <v>189449.88276999997</v>
      </c>
      <c r="J33" s="226"/>
      <c r="K33" s="226"/>
    </row>
    <row r="34" spans="1:11" ht="47.25">
      <c r="A34" s="221" t="s">
        <v>39</v>
      </c>
      <c r="B34" s="228" t="s">
        <v>349</v>
      </c>
      <c r="C34" s="223" t="s">
        <v>9</v>
      </c>
      <c r="D34" s="229">
        <v>5023.122949072552</v>
      </c>
      <c r="E34" s="229">
        <v>4951.741912492519</v>
      </c>
      <c r="F34" s="225">
        <v>4784.527649107965</v>
      </c>
      <c r="G34" s="225">
        <v>4783.506701886947</v>
      </c>
      <c r="H34" s="225">
        <v>1711.6128600000002</v>
      </c>
      <c r="I34" s="225">
        <v>2215.0697600000003</v>
      </c>
      <c r="J34" s="226"/>
      <c r="K34" s="226"/>
    </row>
    <row r="35" spans="1:11" ht="47.25">
      <c r="A35" s="221" t="s">
        <v>41</v>
      </c>
      <c r="B35" s="228" t="s">
        <v>350</v>
      </c>
      <c r="C35" s="223" t="s">
        <v>9</v>
      </c>
      <c r="D35" s="229">
        <v>141577.07153229188</v>
      </c>
      <c r="E35" s="229">
        <v>75060.69077623515</v>
      </c>
      <c r="F35" s="225">
        <v>243336.06607713675</v>
      </c>
      <c r="G35" s="225">
        <v>181486.718358894</v>
      </c>
      <c r="H35" s="225">
        <v>1162.1916899999999</v>
      </c>
      <c r="I35" s="225">
        <v>6634.837260000001</v>
      </c>
      <c r="J35" s="226"/>
      <c r="K35" s="226"/>
    </row>
    <row r="36" spans="1:11" ht="47.25">
      <c r="A36" s="221" t="s">
        <v>43</v>
      </c>
      <c r="B36" s="241" t="s">
        <v>44</v>
      </c>
      <c r="C36" s="223" t="s">
        <v>9</v>
      </c>
      <c r="D36" s="229">
        <v>43477.07555600372</v>
      </c>
      <c r="E36" s="229">
        <v>23142.74113928077</v>
      </c>
      <c r="F36" s="225">
        <v>73816.28923645186</v>
      </c>
      <c r="G36" s="225">
        <v>55584.74538972293</v>
      </c>
      <c r="H36" s="225">
        <v>355.91614999999996</v>
      </c>
      <c r="I36" s="225">
        <v>1684.68286</v>
      </c>
      <c r="J36" s="226"/>
      <c r="K36" s="226"/>
    </row>
    <row r="37" spans="1:11" ht="47.25">
      <c r="A37" s="221" t="s">
        <v>45</v>
      </c>
      <c r="B37" s="228" t="s">
        <v>351</v>
      </c>
      <c r="C37" s="223" t="s">
        <v>9</v>
      </c>
      <c r="D37" s="229">
        <v>48218.71163130833</v>
      </c>
      <c r="E37" s="229">
        <v>25235.849105345176</v>
      </c>
      <c r="F37" s="225">
        <v>86045.92128039393</v>
      </c>
      <c r="G37" s="225">
        <v>62025.40970271361</v>
      </c>
      <c r="H37" s="225"/>
      <c r="I37" s="225"/>
      <c r="J37" s="226"/>
      <c r="K37" s="226"/>
    </row>
    <row r="38" spans="1:11" ht="50.25" customHeight="1">
      <c r="A38" s="221" t="s">
        <v>47</v>
      </c>
      <c r="B38" s="241" t="s">
        <v>48</v>
      </c>
      <c r="C38" s="223" t="s">
        <v>9</v>
      </c>
      <c r="D38" s="229">
        <v>9190.390876573492</v>
      </c>
      <c r="E38" s="229">
        <v>4222.431563109474</v>
      </c>
      <c r="F38" s="225">
        <v>15436.390828642845</v>
      </c>
      <c r="G38" s="225">
        <v>10303.005958549884</v>
      </c>
      <c r="H38" s="225"/>
      <c r="I38" s="225"/>
      <c r="J38" s="226"/>
      <c r="K38" s="226"/>
    </row>
    <row r="39" spans="1:11" ht="45" customHeight="1">
      <c r="A39" s="221" t="s">
        <v>49</v>
      </c>
      <c r="B39" s="228" t="s">
        <v>352</v>
      </c>
      <c r="C39" s="223" t="s">
        <v>9</v>
      </c>
      <c r="D39" s="229">
        <v>180019.14733984123</v>
      </c>
      <c r="E39" s="229">
        <v>31539.090048737802</v>
      </c>
      <c r="F39" s="225">
        <v>84234.9703046228</v>
      </c>
      <c r="G39" s="225">
        <v>66542.40650113922</v>
      </c>
      <c r="H39" s="225">
        <v>120.0644</v>
      </c>
      <c r="I39" s="225">
        <v>132.66984</v>
      </c>
      <c r="J39" s="226"/>
      <c r="K39" s="226"/>
    </row>
    <row r="40" spans="1:11" ht="56.25" customHeight="1">
      <c r="A40" s="221" t="s">
        <v>51</v>
      </c>
      <c r="B40" s="228" t="s">
        <v>353</v>
      </c>
      <c r="C40" s="223" t="s">
        <v>9</v>
      </c>
      <c r="D40" s="229">
        <v>1938.033739211452</v>
      </c>
      <c r="E40" s="229">
        <v>1187.1955608352841</v>
      </c>
      <c r="F40" s="225">
        <v>3266.4867023269194</v>
      </c>
      <c r="G40" s="225">
        <v>2727.8577673510863</v>
      </c>
      <c r="H40" s="225"/>
      <c r="I40" s="225"/>
      <c r="J40" s="226"/>
      <c r="K40" s="226"/>
    </row>
    <row r="41" spans="1:11" ht="62.25" customHeight="1">
      <c r="A41" s="221" t="s">
        <v>53</v>
      </c>
      <c r="B41" s="228" t="s">
        <v>354</v>
      </c>
      <c r="C41" s="223" t="s">
        <v>9</v>
      </c>
      <c r="D41" s="229"/>
      <c r="E41" s="229"/>
      <c r="F41" s="225"/>
      <c r="G41" s="225"/>
      <c r="H41" s="225"/>
      <c r="I41" s="225"/>
      <c r="J41" s="226"/>
      <c r="K41" s="226"/>
    </row>
    <row r="42" spans="1:11" ht="15.75">
      <c r="A42" s="221" t="s">
        <v>55</v>
      </c>
      <c r="B42" s="240" t="s">
        <v>56</v>
      </c>
      <c r="C42" s="223" t="s">
        <v>9</v>
      </c>
      <c r="D42" s="229"/>
      <c r="E42" s="229"/>
      <c r="F42" s="225"/>
      <c r="G42" s="225"/>
      <c r="H42" s="225"/>
      <c r="I42" s="225"/>
      <c r="J42" s="226"/>
      <c r="K42" s="226"/>
    </row>
    <row r="43" spans="1:11" ht="15.75">
      <c r="A43" s="221" t="s">
        <v>57</v>
      </c>
      <c r="B43" s="240" t="s">
        <v>58</v>
      </c>
      <c r="C43" s="223" t="s">
        <v>9</v>
      </c>
      <c r="D43" s="229"/>
      <c r="E43" s="229"/>
      <c r="F43" s="225"/>
      <c r="G43" s="225"/>
      <c r="H43" s="225"/>
      <c r="I43" s="225"/>
      <c r="J43" s="226"/>
      <c r="K43" s="226"/>
    </row>
    <row r="44" spans="1:11" ht="47.25">
      <c r="A44" s="221" t="s">
        <v>59</v>
      </c>
      <c r="B44" s="242" t="s">
        <v>355</v>
      </c>
      <c r="C44" s="223" t="s">
        <v>9</v>
      </c>
      <c r="D44" s="229"/>
      <c r="E44" s="229"/>
      <c r="F44" s="225"/>
      <c r="G44" s="225"/>
      <c r="H44" s="225"/>
      <c r="I44" s="225"/>
      <c r="J44" s="226"/>
      <c r="K44" s="226"/>
    </row>
    <row r="45" spans="1:11" ht="15.75">
      <c r="A45" s="221" t="s">
        <v>61</v>
      </c>
      <c r="B45" s="240" t="s">
        <v>56</v>
      </c>
      <c r="C45" s="223" t="s">
        <v>9</v>
      </c>
      <c r="D45" s="229"/>
      <c r="E45" s="229"/>
      <c r="F45" s="225"/>
      <c r="G45" s="225"/>
      <c r="H45" s="225"/>
      <c r="I45" s="225"/>
      <c r="J45" s="226"/>
      <c r="K45" s="226"/>
    </row>
    <row r="46" spans="1:11" ht="15.75">
      <c r="A46" s="221" t="s">
        <v>62</v>
      </c>
      <c r="B46" s="240" t="s">
        <v>58</v>
      </c>
      <c r="C46" s="223" t="s">
        <v>9</v>
      </c>
      <c r="D46" s="229"/>
      <c r="E46" s="229"/>
      <c r="F46" s="225"/>
      <c r="G46" s="225"/>
      <c r="H46" s="225"/>
      <c r="I46" s="225"/>
      <c r="J46" s="226"/>
      <c r="K46" s="226"/>
    </row>
    <row r="47" spans="1:11" ht="99.75" customHeight="1">
      <c r="A47" s="221" t="s">
        <v>63</v>
      </c>
      <c r="B47" s="242" t="s">
        <v>356</v>
      </c>
      <c r="C47" s="223" t="s">
        <v>9</v>
      </c>
      <c r="D47" s="229">
        <v>49734.21420217834</v>
      </c>
      <c r="E47" s="229">
        <v>25514.339857092185</v>
      </c>
      <c r="F47" s="225">
        <v>98037.50021463384</v>
      </c>
      <c r="G47" s="225">
        <v>67243.30288642384</v>
      </c>
      <c r="H47" s="225"/>
      <c r="I47" s="225"/>
      <c r="J47" s="226"/>
      <c r="K47" s="226"/>
    </row>
    <row r="48" spans="1:11" ht="70.5" customHeight="1">
      <c r="A48" s="221" t="s">
        <v>65</v>
      </c>
      <c r="B48" s="240" t="s">
        <v>66</v>
      </c>
      <c r="C48" s="223" t="s">
        <v>19</v>
      </c>
      <c r="D48" s="243" t="s">
        <v>67</v>
      </c>
      <c r="E48" s="243" t="s">
        <v>67</v>
      </c>
      <c r="F48" s="243" t="s">
        <v>67</v>
      </c>
      <c r="G48" s="243" t="s">
        <v>67</v>
      </c>
      <c r="H48" s="225"/>
      <c r="I48" s="225"/>
      <c r="J48" s="226"/>
      <c r="K48" s="226"/>
    </row>
    <row r="49" spans="1:11" ht="81" customHeight="1">
      <c r="A49" s="221" t="s">
        <v>68</v>
      </c>
      <c r="B49" s="244" t="s">
        <v>357</v>
      </c>
      <c r="C49" s="223" t="s">
        <v>9</v>
      </c>
      <c r="D49" s="229">
        <v>179411.41226763808</v>
      </c>
      <c r="E49" s="229">
        <v>81547.38638251285</v>
      </c>
      <c r="F49" s="225">
        <v>247348.00927756308</v>
      </c>
      <c r="G49" s="225">
        <v>195437.79627553647</v>
      </c>
      <c r="H49" s="225"/>
      <c r="I49" s="225"/>
      <c r="J49" s="226"/>
      <c r="K49" s="226"/>
    </row>
    <row r="50" spans="1:11" ht="47.25">
      <c r="A50" s="221" t="s">
        <v>6</v>
      </c>
      <c r="B50" s="222" t="s">
        <v>74</v>
      </c>
      <c r="C50" s="223" t="s">
        <v>9</v>
      </c>
      <c r="D50" s="229">
        <v>-181132.70710341213</v>
      </c>
      <c r="E50" s="229"/>
      <c r="F50" s="229">
        <v>74158.0058434126</v>
      </c>
      <c r="G50" s="229"/>
      <c r="H50" s="229">
        <v>2661.32506</v>
      </c>
      <c r="I50" s="229">
        <v>-3533.69162441956</v>
      </c>
      <c r="J50" s="226"/>
      <c r="K50" s="226"/>
    </row>
    <row r="51" spans="1:11" ht="119.25" customHeight="1">
      <c r="A51" s="221" t="s">
        <v>7</v>
      </c>
      <c r="B51" s="238" t="s">
        <v>358</v>
      </c>
      <c r="C51" s="223" t="s">
        <v>9</v>
      </c>
      <c r="D51" s="229">
        <v>0</v>
      </c>
      <c r="E51" s="229">
        <v>0</v>
      </c>
      <c r="F51" s="225">
        <v>0</v>
      </c>
      <c r="G51" s="225">
        <v>0</v>
      </c>
      <c r="H51" s="225"/>
      <c r="I51" s="225"/>
      <c r="J51" s="226"/>
      <c r="K51" s="226"/>
    </row>
    <row r="52" spans="1:11" ht="63">
      <c r="A52" s="221" t="s">
        <v>76</v>
      </c>
      <c r="B52" s="241" t="s">
        <v>77</v>
      </c>
      <c r="C52" s="223" t="s">
        <v>9</v>
      </c>
      <c r="D52" s="229"/>
      <c r="E52" s="229"/>
      <c r="F52" s="225"/>
      <c r="G52" s="225"/>
      <c r="H52" s="225"/>
      <c r="I52" s="225"/>
      <c r="J52" s="226"/>
      <c r="K52" s="226"/>
    </row>
    <row r="53" spans="1:11" ht="84" customHeight="1">
      <c r="A53" s="221" t="s">
        <v>78</v>
      </c>
      <c r="B53" s="228" t="s">
        <v>359</v>
      </c>
      <c r="C53" s="223" t="s">
        <v>9</v>
      </c>
      <c r="D53" s="229">
        <v>-168649.57687801012</v>
      </c>
      <c r="E53" s="229">
        <v>-31135.500952082122</v>
      </c>
      <c r="F53" s="225">
        <v>7672.2495100942615</v>
      </c>
      <c r="G53" s="225">
        <v>-81926.67929509113</v>
      </c>
      <c r="H53" s="225"/>
      <c r="I53" s="225"/>
      <c r="J53" s="226"/>
      <c r="K53" s="226"/>
    </row>
    <row r="54" spans="1:11" ht="30.75" customHeight="1">
      <c r="A54" s="221" t="s">
        <v>80</v>
      </c>
      <c r="B54" s="241" t="s">
        <v>81</v>
      </c>
      <c r="C54" s="223" t="s">
        <v>9</v>
      </c>
      <c r="D54" s="229">
        <v>20001.458856199984</v>
      </c>
      <c r="E54" s="229">
        <v>8916.47569135256</v>
      </c>
      <c r="F54" s="225">
        <v>106813.69720742339</v>
      </c>
      <c r="G54" s="225">
        <v>5575.387744121662</v>
      </c>
      <c r="H54" s="225"/>
      <c r="I54" s="225"/>
      <c r="J54" s="226"/>
      <c r="K54" s="226"/>
    </row>
    <row r="55" spans="1:11" ht="15.75">
      <c r="A55" s="221" t="s">
        <v>82</v>
      </c>
      <c r="B55" s="222" t="s">
        <v>83</v>
      </c>
      <c r="C55" s="223" t="s">
        <v>9</v>
      </c>
      <c r="D55" s="229">
        <v>0</v>
      </c>
      <c r="E55" s="229">
        <v>0</v>
      </c>
      <c r="F55" s="225">
        <v>0</v>
      </c>
      <c r="G55" s="225">
        <v>0</v>
      </c>
      <c r="H55" s="225"/>
      <c r="I55" s="225"/>
      <c r="J55" s="226"/>
      <c r="K55" s="226"/>
    </row>
    <row r="56" spans="1:11" ht="123" customHeight="1">
      <c r="A56" s="221" t="s">
        <v>84</v>
      </c>
      <c r="B56" s="228" t="s">
        <v>360</v>
      </c>
      <c r="C56" s="223" t="s">
        <v>19</v>
      </c>
      <c r="D56" s="245"/>
      <c r="E56" s="245"/>
      <c r="F56" s="225"/>
      <c r="G56" s="225"/>
      <c r="H56" s="225"/>
      <c r="I56" s="225"/>
      <c r="J56" s="226"/>
      <c r="K56" s="226"/>
    </row>
    <row r="57" spans="1:11" ht="102" customHeight="1">
      <c r="A57" s="221" t="s">
        <v>87</v>
      </c>
      <c r="B57" s="228" t="s">
        <v>361</v>
      </c>
      <c r="C57" s="223" t="s">
        <v>89</v>
      </c>
      <c r="D57" s="229"/>
      <c r="E57" s="229"/>
      <c r="F57" s="225"/>
      <c r="G57" s="225"/>
      <c r="H57" s="225"/>
      <c r="I57" s="225"/>
      <c r="J57" s="226"/>
      <c r="K57" s="226"/>
    </row>
    <row r="58" spans="1:11" ht="15.75">
      <c r="A58" s="221"/>
      <c r="B58" s="222" t="s">
        <v>362</v>
      </c>
      <c r="C58" s="223" t="s">
        <v>89</v>
      </c>
      <c r="D58" s="229">
        <v>1368</v>
      </c>
      <c r="E58" s="229">
        <v>1368</v>
      </c>
      <c r="F58" s="225"/>
      <c r="G58" s="225"/>
      <c r="H58" s="225"/>
      <c r="I58" s="225"/>
      <c r="J58" s="226"/>
      <c r="K58" s="226"/>
    </row>
    <row r="59" spans="1:11" ht="15.75">
      <c r="A59" s="221"/>
      <c r="B59" s="222" t="s">
        <v>363</v>
      </c>
      <c r="C59" s="223" t="s">
        <v>89</v>
      </c>
      <c r="D59" s="246">
        <v>2.124</v>
      </c>
      <c r="E59" s="229"/>
      <c r="F59" s="225"/>
      <c r="G59" s="225"/>
      <c r="H59" s="225"/>
      <c r="I59" s="225"/>
      <c r="J59" s="226"/>
      <c r="K59" s="226"/>
    </row>
    <row r="60" spans="1:11" ht="15.75">
      <c r="A60" s="221"/>
      <c r="B60" s="222" t="s">
        <v>364</v>
      </c>
      <c r="C60" s="223" t="s">
        <v>89</v>
      </c>
      <c r="D60" s="246"/>
      <c r="E60" s="229"/>
      <c r="F60" s="225"/>
      <c r="G60" s="225"/>
      <c r="H60" s="225"/>
      <c r="I60" s="225"/>
      <c r="J60" s="226"/>
      <c r="K60" s="226"/>
    </row>
    <row r="61" spans="1:11" ht="15.75">
      <c r="A61" s="221"/>
      <c r="B61" s="222" t="s">
        <v>365</v>
      </c>
      <c r="C61" s="223" t="s">
        <v>89</v>
      </c>
      <c r="D61" s="229"/>
      <c r="E61" s="229"/>
      <c r="F61" s="225">
        <v>679</v>
      </c>
      <c r="G61" s="225">
        <v>679</v>
      </c>
      <c r="H61" s="225"/>
      <c r="I61" s="225"/>
      <c r="J61" s="226"/>
      <c r="K61" s="226"/>
    </row>
    <row r="62" spans="1:11" ht="15.75">
      <c r="A62" s="221"/>
      <c r="B62" s="222" t="s">
        <v>366</v>
      </c>
      <c r="C62" s="223" t="s">
        <v>89</v>
      </c>
      <c r="D62" s="229"/>
      <c r="E62" s="229"/>
      <c r="F62" s="225">
        <v>1105</v>
      </c>
      <c r="G62" s="225">
        <v>1105</v>
      </c>
      <c r="H62" s="225"/>
      <c r="I62" s="225"/>
      <c r="J62" s="226"/>
      <c r="K62" s="226"/>
    </row>
    <row r="63" spans="1:11" ht="68.25" customHeight="1">
      <c r="A63" s="221" t="s">
        <v>97</v>
      </c>
      <c r="B63" s="228" t="s">
        <v>367</v>
      </c>
      <c r="C63" s="223" t="s">
        <v>89</v>
      </c>
      <c r="D63" s="229">
        <v>1500.371</v>
      </c>
      <c r="E63" s="229"/>
      <c r="F63" s="225">
        <v>1558.4674</v>
      </c>
      <c r="G63" s="225"/>
      <c r="H63" s="225"/>
      <c r="I63" s="225"/>
      <c r="J63" s="226"/>
      <c r="K63" s="226"/>
    </row>
    <row r="64" spans="1:12" ht="79.5" customHeight="1">
      <c r="A64" s="221" t="s">
        <v>99</v>
      </c>
      <c r="B64" s="228" t="s">
        <v>368</v>
      </c>
      <c r="C64" s="223" t="s">
        <v>101</v>
      </c>
      <c r="D64" s="229">
        <v>2692.12473</v>
      </c>
      <c r="E64" s="229">
        <v>2686.488</v>
      </c>
      <c r="F64" s="225">
        <v>2791.809</v>
      </c>
      <c r="G64" s="225">
        <v>2791.809</v>
      </c>
      <c r="H64" s="225">
        <v>226.638</v>
      </c>
      <c r="I64" s="225">
        <v>10382.191</v>
      </c>
      <c r="J64" s="226"/>
      <c r="K64" s="226"/>
      <c r="L64" s="226"/>
    </row>
    <row r="65" spans="1:14" ht="72.75" customHeight="1">
      <c r="A65" s="221" t="s">
        <v>102</v>
      </c>
      <c r="B65" s="228" t="s">
        <v>369</v>
      </c>
      <c r="C65" s="223" t="s">
        <v>101</v>
      </c>
      <c r="D65" s="229">
        <v>2499.5268844</v>
      </c>
      <c r="E65" s="229"/>
      <c r="F65" s="225">
        <v>2429.9917719580003</v>
      </c>
      <c r="G65" s="225"/>
      <c r="H65" s="225"/>
      <c r="I65" s="225"/>
      <c r="J65" s="226"/>
      <c r="K65" s="226"/>
      <c r="L65" s="226"/>
      <c r="M65" s="226"/>
      <c r="N65" s="226"/>
    </row>
    <row r="66" spans="1:11" ht="50.25" customHeight="1">
      <c r="A66" s="221" t="s">
        <v>104</v>
      </c>
      <c r="B66" s="222" t="s">
        <v>105</v>
      </c>
      <c r="C66" s="223" t="s">
        <v>101</v>
      </c>
      <c r="D66" s="224">
        <v>2499.5268844</v>
      </c>
      <c r="E66" s="224"/>
      <c r="F66" s="225">
        <v>2429.9917719580003</v>
      </c>
      <c r="G66" s="225"/>
      <c r="H66" s="225">
        <v>226.638</v>
      </c>
      <c r="I66" s="225">
        <v>8851.212446000001</v>
      </c>
      <c r="J66" s="226"/>
      <c r="K66" s="226"/>
    </row>
    <row r="67" spans="1:11" ht="29.25" customHeight="1">
      <c r="A67" s="221" t="s">
        <v>106</v>
      </c>
      <c r="B67" s="241" t="s">
        <v>107</v>
      </c>
      <c r="C67" s="223" t="s">
        <v>101</v>
      </c>
      <c r="D67" s="229">
        <v>1943.145</v>
      </c>
      <c r="E67" s="229"/>
      <c r="F67" s="225">
        <v>2184.788</v>
      </c>
      <c r="G67" s="225"/>
      <c r="H67" s="225">
        <v>226.638</v>
      </c>
      <c r="I67" s="225">
        <v>8851.212446000001</v>
      </c>
      <c r="J67" s="226"/>
      <c r="K67" s="226"/>
    </row>
    <row r="68" spans="1:11" ht="47.25">
      <c r="A68" s="221" t="s">
        <v>108</v>
      </c>
      <c r="B68" s="241" t="s">
        <v>109</v>
      </c>
      <c r="C68" s="223" t="s">
        <v>101</v>
      </c>
      <c r="D68" s="229">
        <v>556.3818844000002</v>
      </c>
      <c r="E68" s="229"/>
      <c r="F68" s="229">
        <v>245.2037719580003</v>
      </c>
      <c r="G68" s="229"/>
      <c r="H68" s="225"/>
      <c r="I68" s="225"/>
      <c r="J68" s="226"/>
      <c r="K68" s="226"/>
    </row>
    <row r="69" spans="1:11" ht="84.75" customHeight="1">
      <c r="A69" s="221" t="s">
        <v>110</v>
      </c>
      <c r="B69" s="228" t="s">
        <v>370</v>
      </c>
      <c r="C69" s="223" t="s">
        <v>371</v>
      </c>
      <c r="D69" s="229">
        <v>509.89000000000004</v>
      </c>
      <c r="E69" s="229">
        <v>0</v>
      </c>
      <c r="F69" s="225">
        <v>367.957</v>
      </c>
      <c r="G69" s="225">
        <v>0</v>
      </c>
      <c r="H69" s="225"/>
      <c r="I69" s="225">
        <v>1152083</v>
      </c>
      <c r="J69" s="226"/>
      <c r="K69" s="226"/>
    </row>
    <row r="70" spans="1:11" ht="39" customHeight="1">
      <c r="A70" s="221" t="s">
        <v>112</v>
      </c>
      <c r="B70" s="228" t="s">
        <v>372</v>
      </c>
      <c r="C70" s="223" t="s">
        <v>101</v>
      </c>
      <c r="D70" s="229">
        <v>471.607</v>
      </c>
      <c r="E70" s="229"/>
      <c r="F70" s="225">
        <v>360.089</v>
      </c>
      <c r="G70" s="225"/>
      <c r="H70" s="225">
        <v>0</v>
      </c>
      <c r="I70" s="225">
        <v>1530.9785539999993</v>
      </c>
      <c r="J70" s="226"/>
      <c r="K70" s="226"/>
    </row>
    <row r="71" spans="1:11" ht="47.25">
      <c r="A71" s="221" t="s">
        <v>114</v>
      </c>
      <c r="B71" s="228" t="s">
        <v>373</v>
      </c>
      <c r="C71" s="223" t="s">
        <v>116</v>
      </c>
      <c r="D71" s="229">
        <v>279.67627146281427</v>
      </c>
      <c r="E71" s="229">
        <v>117.575118259236</v>
      </c>
      <c r="F71" s="225">
        <v>361.07951804311705</v>
      </c>
      <c r="G71" s="225">
        <v>247.569249900357</v>
      </c>
      <c r="H71" s="225">
        <v>2.4</v>
      </c>
      <c r="I71" s="225">
        <v>10</v>
      </c>
      <c r="J71" s="226"/>
      <c r="K71" s="226"/>
    </row>
    <row r="72" spans="1:11" ht="47.25">
      <c r="A72" s="221" t="s">
        <v>117</v>
      </c>
      <c r="B72" s="228" t="s">
        <v>374</v>
      </c>
      <c r="C72" s="223" t="s">
        <v>116</v>
      </c>
      <c r="D72" s="229">
        <v>69.22370533162524</v>
      </c>
      <c r="E72" s="229">
        <v>36.30261486518842</v>
      </c>
      <c r="F72" s="225">
        <v>116.27147178453454</v>
      </c>
      <c r="G72" s="225">
        <v>86.16473952042969</v>
      </c>
      <c r="H72" s="225"/>
      <c r="I72" s="225"/>
      <c r="J72" s="226"/>
      <c r="K72" s="226"/>
    </row>
    <row r="73" spans="1:11" ht="121.5" customHeight="1">
      <c r="A73" s="221" t="s">
        <v>119</v>
      </c>
      <c r="B73" s="228" t="s">
        <v>375</v>
      </c>
      <c r="C73" s="223" t="s">
        <v>121</v>
      </c>
      <c r="D73" s="237">
        <v>135.46678648875232</v>
      </c>
      <c r="E73" s="237">
        <v>135.36706659400676</v>
      </c>
      <c r="F73" s="225">
        <v>135.06045721609178</v>
      </c>
      <c r="G73" s="225">
        <v>135.06045721609178</v>
      </c>
      <c r="H73" s="225"/>
      <c r="I73" s="225"/>
      <c r="J73" s="226"/>
      <c r="K73" s="226"/>
    </row>
    <row r="74" spans="1:11" ht="15.75">
      <c r="A74" s="221"/>
      <c r="B74" s="222" t="s">
        <v>362</v>
      </c>
      <c r="C74" s="223"/>
      <c r="D74" s="237">
        <v>135.36706659400676</v>
      </c>
      <c r="E74" s="237">
        <v>135.36706659400676</v>
      </c>
      <c r="F74" s="225"/>
      <c r="G74" s="225"/>
      <c r="H74" s="225"/>
      <c r="I74" s="225"/>
      <c r="J74" s="226"/>
      <c r="K74" s="226"/>
    </row>
    <row r="75" spans="1:11" ht="15.75">
      <c r="A75" s="221"/>
      <c r="B75" s="222" t="s">
        <v>363</v>
      </c>
      <c r="C75" s="223"/>
      <c r="D75" s="247">
        <v>182.99368605556762</v>
      </c>
      <c r="E75" s="237"/>
      <c r="F75" s="225"/>
      <c r="G75" s="225"/>
      <c r="H75" s="225"/>
      <c r="I75" s="225"/>
      <c r="J75" s="226"/>
      <c r="K75" s="226"/>
    </row>
    <row r="76" spans="1:11" ht="15.75">
      <c r="A76" s="221"/>
      <c r="B76" s="222" t="s">
        <v>364</v>
      </c>
      <c r="C76" s="223"/>
      <c r="D76" s="247"/>
      <c r="E76" s="237"/>
      <c r="F76" s="225"/>
      <c r="G76" s="225"/>
      <c r="H76" s="225"/>
      <c r="I76" s="225"/>
      <c r="J76" s="226"/>
      <c r="K76" s="226"/>
    </row>
    <row r="77" spans="1:11" ht="15.75">
      <c r="A77" s="221"/>
      <c r="B77" s="222" t="s">
        <v>365</v>
      </c>
      <c r="C77" s="223"/>
      <c r="D77" s="237"/>
      <c r="E77" s="237"/>
      <c r="F77" s="225">
        <v>134.48749797830575</v>
      </c>
      <c r="G77" s="237">
        <v>134.48749797830575</v>
      </c>
      <c r="H77" s="225"/>
      <c r="I77" s="225"/>
      <c r="J77" s="226"/>
      <c r="K77" s="226"/>
    </row>
    <row r="78" spans="1:11" ht="15.75">
      <c r="A78" s="221"/>
      <c r="B78" s="222" t="s">
        <v>366</v>
      </c>
      <c r="C78" s="248"/>
      <c r="D78" s="224"/>
      <c r="E78" s="224"/>
      <c r="F78" s="225">
        <v>135.70476254253902</v>
      </c>
      <c r="G78" s="224">
        <v>135.70476254253902</v>
      </c>
      <c r="H78" s="225"/>
      <c r="I78" s="225"/>
      <c r="J78" s="226"/>
      <c r="K78" s="226"/>
    </row>
    <row r="79" spans="1:11" ht="119.25" customHeight="1">
      <c r="A79" s="221" t="s">
        <v>125</v>
      </c>
      <c r="B79" s="228" t="s">
        <v>376</v>
      </c>
      <c r="C79" s="223" t="s">
        <v>127</v>
      </c>
      <c r="D79" s="249">
        <v>0.028</v>
      </c>
      <c r="E79" s="229"/>
      <c r="F79" s="225">
        <v>0.03</v>
      </c>
      <c r="G79" s="225"/>
      <c r="H79" s="225"/>
      <c r="I79" s="225"/>
      <c r="J79" s="226"/>
      <c r="K79" s="226"/>
    </row>
    <row r="80" spans="1:11" ht="110.25">
      <c r="A80" s="221" t="s">
        <v>128</v>
      </c>
      <c r="B80" s="242" t="s">
        <v>377</v>
      </c>
      <c r="C80" s="223" t="s">
        <v>130</v>
      </c>
      <c r="D80" s="225">
        <v>35</v>
      </c>
      <c r="E80" s="225"/>
      <c r="F80" s="225">
        <v>37</v>
      </c>
      <c r="G80" s="225"/>
      <c r="H80" s="225"/>
      <c r="I80" s="225"/>
      <c r="J80" s="226"/>
      <c r="K80" s="226"/>
    </row>
    <row r="81" spans="1:11" ht="15.75" hidden="1">
      <c r="A81" s="250"/>
      <c r="B81" s="251"/>
      <c r="C81" s="252"/>
      <c r="D81" s="253"/>
      <c r="E81" s="253"/>
      <c r="F81" s="253"/>
      <c r="G81" s="254"/>
      <c r="H81" s="225"/>
      <c r="I81" s="225"/>
      <c r="J81" s="255"/>
      <c r="K81" s="226"/>
    </row>
    <row r="82" spans="1:11" ht="15.75" hidden="1">
      <c r="A82" s="250"/>
      <c r="B82" s="251"/>
      <c r="C82" s="252"/>
      <c r="D82" s="254"/>
      <c r="E82" s="254"/>
      <c r="F82" s="254"/>
      <c r="G82" s="254"/>
      <c r="H82" s="225"/>
      <c r="I82" s="225"/>
      <c r="J82" s="255"/>
      <c r="K82" s="226"/>
    </row>
    <row r="83" spans="1:11" ht="15.75" hidden="1">
      <c r="A83" s="221" t="s">
        <v>131</v>
      </c>
      <c r="B83" s="222" t="s">
        <v>132</v>
      </c>
      <c r="C83" s="223" t="s">
        <v>19</v>
      </c>
      <c r="D83" s="229"/>
      <c r="E83" s="229"/>
      <c r="F83" s="225"/>
      <c r="G83" s="225"/>
      <c r="H83" s="225"/>
      <c r="I83" s="225"/>
      <c r="J83" s="255"/>
      <c r="K83" s="226"/>
    </row>
    <row r="84" spans="1:6" ht="15.75" hidden="1">
      <c r="A84" s="256"/>
      <c r="B84" s="256"/>
      <c r="C84" s="256"/>
      <c r="D84" s="256"/>
      <c r="E84" s="256"/>
      <c r="F84" s="254"/>
    </row>
    <row r="85" spans="1:5" ht="15.75">
      <c r="A85" s="257" t="s">
        <v>378</v>
      </c>
      <c r="B85" s="258" t="s">
        <v>379</v>
      </c>
      <c r="C85" s="258"/>
      <c r="D85" s="258"/>
      <c r="E85" s="259"/>
    </row>
    <row r="87" spans="4:9" ht="15.75">
      <c r="D87" s="226"/>
      <c r="E87" s="226"/>
      <c r="F87" s="226"/>
      <c r="G87" s="226"/>
      <c r="H87" s="226"/>
      <c r="I87" s="226"/>
    </row>
    <row r="88" spans="4:9" ht="15.75">
      <c r="D88" s="226"/>
      <c r="E88" s="226"/>
      <c r="F88" s="226"/>
      <c r="G88" s="226"/>
      <c r="H88" s="226"/>
      <c r="I88" s="226"/>
    </row>
    <row r="92" s="260" customFormat="1" ht="15.75"/>
    <row r="93" s="260" customFormat="1" ht="15.75"/>
    <row r="94" spans="5:7" s="260" customFormat="1" ht="15.75">
      <c r="E94" s="261"/>
      <c r="G94" s="261"/>
    </row>
    <row r="95" s="260" customFormat="1" ht="15.75"/>
    <row r="96" spans="4:7" s="262" customFormat="1" ht="15.75">
      <c r="D96" s="263"/>
      <c r="E96" s="264"/>
      <c r="F96" s="263"/>
      <c r="G96" s="264"/>
    </row>
    <row r="97" s="260" customFormat="1" ht="15.75">
      <c r="G97" s="261"/>
    </row>
    <row r="98" s="260" customFormat="1" ht="15.75"/>
    <row r="99" spans="4:7" s="262" customFormat="1" ht="15.75">
      <c r="D99" s="263"/>
      <c r="F99" s="263"/>
      <c r="G99" s="264"/>
    </row>
    <row r="100" spans="4:6" s="260" customFormat="1" ht="15.75">
      <c r="D100" s="265"/>
      <c r="F100" s="265"/>
    </row>
    <row r="101" spans="4:6" s="260" customFormat="1" ht="15.75">
      <c r="D101" s="265"/>
      <c r="F101" s="265"/>
    </row>
    <row r="102" s="260" customFormat="1" ht="15.75"/>
  </sheetData>
  <sheetProtection/>
  <mergeCells count="12">
    <mergeCell ref="D5:I5"/>
    <mergeCell ref="D59:D60"/>
    <mergeCell ref="D75:D76"/>
    <mergeCell ref="B85:D85"/>
    <mergeCell ref="A1:I1"/>
    <mergeCell ref="A2:I2"/>
    <mergeCell ref="A3:A4"/>
    <mergeCell ref="B3:B4"/>
    <mergeCell ref="C3:C4"/>
    <mergeCell ref="D4:E4"/>
    <mergeCell ref="F4:G4"/>
    <mergeCell ref="H4:I4"/>
  </mergeCells>
  <dataValidations count="7">
    <dataValidation type="list" allowBlank="1" showInputMessage="1" showErrorMessage="1" prompt="Выберите значение из списка" errorTitle="Ошибка" error="Выберите значение из списка" sqref="B10 B20 B15 B25">
      <formula1>kind_of_fuels</formula1>
    </dataValidation>
    <dataValidation type="list" allowBlank="1" showInputMessage="1" showErrorMessage="1" prompt="Выберите значение из списка" errorTitle="Ошибка" error="Выберите значение из списка" sqref="F24 F14 G14:G18 F17:F19 F22:G22 D14:E29">
      <formula1>kind_of_purchase_method</formula1>
    </dataValidation>
    <dataValidation type="textLength" operator="lessThanOrEqual" allowBlank="1" showInputMessage="1" showErrorMessage="1" errorTitle="Ошибка" error="Допускается ввод не более 900 символов!" sqref="D83:E83 C26 C11 C16 C21">
      <formula1>900</formula1>
    </dataValidation>
    <dataValidation type="decimal" allowBlank="1" showErrorMessage="1" errorTitle="Ошибка" error="Допускается ввод только действительных чисел!" sqref="D50:I50">
      <formula1>-999999999999999000000000</formula1>
      <formula2>9.99999999999999E+23</formula2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D56:E56">
      <formula1>900</formula1>
    </dataValidation>
    <dataValidation type="decimal" allowBlank="1" showErrorMessage="1" errorTitle="Ошибка" error="Допускается ввод только неотрицательных чисел!" sqref="D57:E65 D51:E52 D55:E55 D67:E77 D81:F81 D79:E79 F68:G68 G77 F12 G32 D8:E8 D11:E13 D49:E49 F31:G31 D30:E47 G11:G13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53:E54">
      <formula1>-99999999999999900000000000000000000000</formula1>
      <formula2>9.99999999999999E+37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66"/>
  <sheetViews>
    <sheetView showGridLines="0" zoomScalePageLayoutView="0" workbookViewId="0" topLeftCell="A1">
      <selection activeCell="F25" sqref="F25"/>
    </sheetView>
  </sheetViews>
  <sheetFormatPr defaultColWidth="9.140625" defaultRowHeight="15"/>
  <cols>
    <col min="2" max="2" width="8.57421875" style="74" customWidth="1"/>
    <col min="3" max="3" width="59.8515625" style="74" customWidth="1"/>
    <col min="4" max="4" width="15.57421875" style="74" customWidth="1"/>
    <col min="5" max="5" width="23.28125" style="74" customWidth="1"/>
  </cols>
  <sheetData>
    <row r="2" spans="2:5" ht="15.75">
      <c r="B2" s="187" t="s">
        <v>306</v>
      </c>
      <c r="C2" s="187"/>
      <c r="D2" s="187"/>
      <c r="E2" s="187"/>
    </row>
    <row r="3" spans="2:5" ht="15.75">
      <c r="B3" s="179" t="s">
        <v>315</v>
      </c>
      <c r="C3" s="179"/>
      <c r="D3" s="179"/>
      <c r="E3" s="179"/>
    </row>
    <row r="4" spans="2:5" ht="15">
      <c r="B4" s="188" t="s">
        <v>316</v>
      </c>
      <c r="C4" s="188"/>
      <c r="D4" s="188"/>
      <c r="E4" s="188"/>
    </row>
    <row r="5" spans="2:5" s="2" customFormat="1" ht="15">
      <c r="B5" s="75" t="s">
        <v>0</v>
      </c>
      <c r="C5" s="76" t="s">
        <v>1</v>
      </c>
      <c r="D5" s="76" t="s">
        <v>2</v>
      </c>
      <c r="E5" s="76" t="s">
        <v>3</v>
      </c>
    </row>
    <row r="6" spans="2:5" s="2" customFormat="1" ht="15">
      <c r="B6" s="129"/>
      <c r="C6" s="129"/>
      <c r="D6" s="129"/>
      <c r="E6" s="130" t="s">
        <v>134</v>
      </c>
    </row>
    <row r="7" spans="2:5" s="2" customFormat="1" ht="15">
      <c r="B7" s="77" t="s">
        <v>4</v>
      </c>
      <c r="C7" s="77" t="s">
        <v>5</v>
      </c>
      <c r="D7" s="77" t="s">
        <v>6</v>
      </c>
      <c r="E7" s="77" t="s">
        <v>78</v>
      </c>
    </row>
    <row r="8" spans="2:5" s="2" customFormat="1" ht="15">
      <c r="B8" s="78" t="s">
        <v>4</v>
      </c>
      <c r="C8" s="131" t="s">
        <v>8</v>
      </c>
      <c r="D8" s="75" t="s">
        <v>9</v>
      </c>
      <c r="E8" s="132">
        <v>171.07500412288002</v>
      </c>
    </row>
    <row r="9" spans="2:5" s="2" customFormat="1" ht="15">
      <c r="B9" s="78" t="s">
        <v>10</v>
      </c>
      <c r="C9" s="131" t="s">
        <v>11</v>
      </c>
      <c r="D9" s="75" t="s">
        <v>9</v>
      </c>
      <c r="E9" s="132">
        <v>0</v>
      </c>
    </row>
    <row r="10" spans="2:5" s="2" customFormat="1" ht="15">
      <c r="B10" s="78" t="s">
        <v>174</v>
      </c>
      <c r="C10" s="131" t="s">
        <v>134</v>
      </c>
      <c r="D10" s="75" t="s">
        <v>9</v>
      </c>
      <c r="E10" s="132">
        <v>171.07500412288002</v>
      </c>
    </row>
    <row r="11" spans="2:5" s="2" customFormat="1" ht="24">
      <c r="B11" s="78" t="s">
        <v>5</v>
      </c>
      <c r="C11" s="131" t="s">
        <v>12</v>
      </c>
      <c r="D11" s="75" t="s">
        <v>9</v>
      </c>
      <c r="E11" s="132">
        <v>171.07487</v>
      </c>
    </row>
    <row r="12" spans="2:5" s="2" customFormat="1" ht="15">
      <c r="B12" s="78" t="s">
        <v>13</v>
      </c>
      <c r="C12" s="134" t="s">
        <v>14</v>
      </c>
      <c r="D12" s="75" t="s">
        <v>9</v>
      </c>
      <c r="E12" s="133">
        <v>0</v>
      </c>
    </row>
    <row r="13" spans="2:5" s="2" customFormat="1" ht="15">
      <c r="B13" s="78" t="s">
        <v>15</v>
      </c>
      <c r="C13" s="131" t="s">
        <v>16</v>
      </c>
      <c r="D13" s="75" t="s">
        <v>9</v>
      </c>
      <c r="E13" s="133">
        <v>0</v>
      </c>
    </row>
    <row r="14" spans="2:5" s="2" customFormat="1" ht="15">
      <c r="B14" s="78" t="s">
        <v>17</v>
      </c>
      <c r="C14" s="131" t="s">
        <v>18</v>
      </c>
      <c r="D14" s="75" t="s">
        <v>19</v>
      </c>
      <c r="E14" s="133">
        <v>0</v>
      </c>
    </row>
    <row r="15" spans="2:5" s="2" customFormat="1" ht="15">
      <c r="B15" s="78" t="s">
        <v>20</v>
      </c>
      <c r="C15" s="131" t="s">
        <v>21</v>
      </c>
      <c r="D15" s="75" t="s">
        <v>22</v>
      </c>
      <c r="E15" s="133">
        <v>0</v>
      </c>
    </row>
    <row r="16" spans="2:5" s="2" customFormat="1" ht="15">
      <c r="B16" s="78" t="s">
        <v>23</v>
      </c>
      <c r="C16" s="131" t="s">
        <v>24</v>
      </c>
      <c r="D16" s="75" t="s">
        <v>9</v>
      </c>
      <c r="E16" s="133">
        <v>0</v>
      </c>
    </row>
    <row r="17" spans="2:5" s="2" customFormat="1" ht="15">
      <c r="B17" s="78" t="s">
        <v>25</v>
      </c>
      <c r="C17" s="131" t="s">
        <v>26</v>
      </c>
      <c r="D17" s="75" t="s">
        <v>9</v>
      </c>
      <c r="E17" s="133">
        <v>0</v>
      </c>
    </row>
    <row r="18" spans="2:5" s="2" customFormat="1" ht="15">
      <c r="B18" s="78" t="s">
        <v>27</v>
      </c>
      <c r="C18" s="131" t="s">
        <v>28</v>
      </c>
      <c r="D18" s="135" t="s">
        <v>19</v>
      </c>
      <c r="E18" s="133">
        <v>0</v>
      </c>
    </row>
    <row r="19" spans="2:5" s="2" customFormat="1" ht="24">
      <c r="B19" s="78" t="s">
        <v>29</v>
      </c>
      <c r="C19" s="134" t="s">
        <v>30</v>
      </c>
      <c r="D19" s="75" t="s">
        <v>9</v>
      </c>
      <c r="E19" s="133">
        <v>0</v>
      </c>
    </row>
    <row r="20" spans="2:5" s="2" customFormat="1" ht="15">
      <c r="B20" s="78" t="s">
        <v>31</v>
      </c>
      <c r="C20" s="136" t="s">
        <v>32</v>
      </c>
      <c r="D20" s="75" t="s">
        <v>33</v>
      </c>
      <c r="E20" s="133">
        <v>0</v>
      </c>
    </row>
    <row r="21" spans="2:5" s="2" customFormat="1" ht="15">
      <c r="B21" s="78" t="s">
        <v>34</v>
      </c>
      <c r="C21" s="136" t="s">
        <v>35</v>
      </c>
      <c r="D21" s="75" t="s">
        <v>36</v>
      </c>
      <c r="E21" s="133">
        <v>0</v>
      </c>
    </row>
    <row r="22" spans="2:5" s="2" customFormat="1" ht="24">
      <c r="B22" s="78" t="s">
        <v>37</v>
      </c>
      <c r="C22" s="134" t="s">
        <v>38</v>
      </c>
      <c r="D22" s="75" t="s">
        <v>9</v>
      </c>
      <c r="E22" s="133">
        <v>0</v>
      </c>
    </row>
    <row r="23" spans="2:5" s="2" customFormat="1" ht="15">
      <c r="B23" s="78" t="s">
        <v>39</v>
      </c>
      <c r="C23" s="134" t="s">
        <v>40</v>
      </c>
      <c r="D23" s="75" t="s">
        <v>9</v>
      </c>
      <c r="E23" s="133">
        <v>0</v>
      </c>
    </row>
    <row r="24" spans="2:5" s="2" customFormat="1" ht="15">
      <c r="B24" s="78" t="s">
        <v>41</v>
      </c>
      <c r="C24" s="134" t="s">
        <v>42</v>
      </c>
      <c r="D24" s="75" t="s">
        <v>9</v>
      </c>
      <c r="E24" s="133">
        <v>0</v>
      </c>
    </row>
    <row r="25" spans="2:5" s="2" customFormat="1" ht="15">
      <c r="B25" s="78" t="s">
        <v>43</v>
      </c>
      <c r="C25" s="134" t="s">
        <v>44</v>
      </c>
      <c r="D25" s="75" t="s">
        <v>9</v>
      </c>
      <c r="E25" s="133">
        <v>0</v>
      </c>
    </row>
    <row r="26" spans="2:5" s="2" customFormat="1" ht="15">
      <c r="B26" s="78" t="s">
        <v>45</v>
      </c>
      <c r="C26" s="134" t="s">
        <v>46</v>
      </c>
      <c r="D26" s="75" t="s">
        <v>9</v>
      </c>
      <c r="E26" s="133">
        <v>0</v>
      </c>
    </row>
    <row r="27" spans="2:5" s="2" customFormat="1" ht="24">
      <c r="B27" s="78" t="s">
        <v>47</v>
      </c>
      <c r="C27" s="134" t="s">
        <v>48</v>
      </c>
      <c r="D27" s="75" t="s">
        <v>9</v>
      </c>
      <c r="E27" s="133">
        <v>0</v>
      </c>
    </row>
    <row r="28" spans="2:5" s="2" customFormat="1" ht="15">
      <c r="B28" s="78" t="s">
        <v>49</v>
      </c>
      <c r="C28" s="134" t="s">
        <v>50</v>
      </c>
      <c r="D28" s="75" t="s">
        <v>9</v>
      </c>
      <c r="E28" s="133">
        <v>0</v>
      </c>
    </row>
    <row r="29" spans="2:5" s="2" customFormat="1" ht="24">
      <c r="B29" s="78" t="s">
        <v>51</v>
      </c>
      <c r="C29" s="134" t="s">
        <v>52</v>
      </c>
      <c r="D29" s="75" t="s">
        <v>9</v>
      </c>
      <c r="E29" s="133">
        <v>0</v>
      </c>
    </row>
    <row r="30" spans="2:5" s="2" customFormat="1" ht="15">
      <c r="B30" s="78" t="s">
        <v>53</v>
      </c>
      <c r="C30" s="134" t="s">
        <v>54</v>
      </c>
      <c r="D30" s="75" t="s">
        <v>9</v>
      </c>
      <c r="E30" s="133">
        <v>0</v>
      </c>
    </row>
    <row r="31" spans="2:5" s="2" customFormat="1" ht="15">
      <c r="B31" s="78" t="s">
        <v>55</v>
      </c>
      <c r="C31" s="136" t="s">
        <v>56</v>
      </c>
      <c r="D31" s="75" t="s">
        <v>9</v>
      </c>
      <c r="E31" s="133">
        <v>0</v>
      </c>
    </row>
    <row r="32" spans="2:5" s="2" customFormat="1" ht="15">
      <c r="B32" s="78" t="s">
        <v>57</v>
      </c>
      <c r="C32" s="136" t="s">
        <v>58</v>
      </c>
      <c r="D32" s="75" t="s">
        <v>9</v>
      </c>
      <c r="E32" s="133">
        <v>0</v>
      </c>
    </row>
    <row r="33" spans="2:5" s="2" customFormat="1" ht="15">
      <c r="B33" s="78" t="s">
        <v>59</v>
      </c>
      <c r="C33" s="134" t="s">
        <v>60</v>
      </c>
      <c r="D33" s="75" t="s">
        <v>9</v>
      </c>
      <c r="E33" s="132">
        <v>171.07487</v>
      </c>
    </row>
    <row r="34" spans="2:5" s="2" customFormat="1" ht="15">
      <c r="B34" s="78" t="s">
        <v>61</v>
      </c>
      <c r="C34" s="136" t="s">
        <v>56</v>
      </c>
      <c r="D34" s="75" t="s">
        <v>9</v>
      </c>
      <c r="E34" s="133">
        <v>0</v>
      </c>
    </row>
    <row r="35" spans="2:5" s="2" customFormat="1" ht="15">
      <c r="B35" s="78" t="s">
        <v>62</v>
      </c>
      <c r="C35" s="136" t="s">
        <v>58</v>
      </c>
      <c r="D35" s="75" t="s">
        <v>9</v>
      </c>
      <c r="E35" s="133">
        <v>0</v>
      </c>
    </row>
    <row r="36" spans="2:5" s="2" customFormat="1" ht="24">
      <c r="B36" s="78" t="s">
        <v>63</v>
      </c>
      <c r="C36" s="134" t="s">
        <v>64</v>
      </c>
      <c r="D36" s="75" t="s">
        <v>9</v>
      </c>
      <c r="E36" s="133">
        <v>0</v>
      </c>
    </row>
    <row r="37" spans="2:5" s="2" customFormat="1" ht="36">
      <c r="B37" s="78" t="s">
        <v>65</v>
      </c>
      <c r="C37" s="136" t="s">
        <v>66</v>
      </c>
      <c r="D37" s="75" t="s">
        <v>19</v>
      </c>
      <c r="E37" s="133">
        <v>0</v>
      </c>
    </row>
    <row r="38" spans="2:5" s="2" customFormat="1" ht="24">
      <c r="B38" s="78" t="s">
        <v>68</v>
      </c>
      <c r="C38" s="134" t="s">
        <v>69</v>
      </c>
      <c r="D38" s="75" t="s">
        <v>9</v>
      </c>
      <c r="E38" s="133">
        <v>0</v>
      </c>
    </row>
    <row r="39" spans="2:5" s="2" customFormat="1" ht="15">
      <c r="B39" s="134" t="s">
        <v>70</v>
      </c>
      <c r="C39" s="134" t="s">
        <v>71</v>
      </c>
      <c r="D39" s="135" t="s">
        <v>9</v>
      </c>
      <c r="E39" s="133">
        <v>0</v>
      </c>
    </row>
    <row r="40" spans="2:5" s="2" customFormat="1" ht="15">
      <c r="B40" s="134" t="s">
        <v>72</v>
      </c>
      <c r="C40" s="134" t="s">
        <v>73</v>
      </c>
      <c r="D40" s="135" t="s">
        <v>9</v>
      </c>
      <c r="E40" s="133">
        <v>0</v>
      </c>
    </row>
    <row r="41" spans="2:5" s="2" customFormat="1" ht="24">
      <c r="B41" s="78" t="s">
        <v>6</v>
      </c>
      <c r="C41" s="131" t="s">
        <v>74</v>
      </c>
      <c r="D41" s="75" t="s">
        <v>9</v>
      </c>
      <c r="E41" s="133">
        <f>E8-E11</f>
        <v>0.00013412288001291017</v>
      </c>
    </row>
    <row r="42" spans="2:5" s="2" customFormat="1" ht="24">
      <c r="B42" s="78" t="s">
        <v>7</v>
      </c>
      <c r="C42" s="131" t="s">
        <v>75</v>
      </c>
      <c r="D42" s="75" t="s">
        <v>9</v>
      </c>
      <c r="E42" s="133">
        <v>0</v>
      </c>
    </row>
    <row r="43" spans="2:5" s="2" customFormat="1" ht="24">
      <c r="B43" s="78" t="s">
        <v>76</v>
      </c>
      <c r="C43" s="134" t="s">
        <v>77</v>
      </c>
      <c r="D43" s="75" t="s">
        <v>9</v>
      </c>
      <c r="E43" s="133">
        <v>0</v>
      </c>
    </row>
    <row r="44" spans="2:5" s="2" customFormat="1" ht="36">
      <c r="B44" s="78" t="s">
        <v>78</v>
      </c>
      <c r="C44" s="131" t="s">
        <v>79</v>
      </c>
      <c r="D44" s="75" t="s">
        <v>9</v>
      </c>
      <c r="E44" s="133">
        <v>0</v>
      </c>
    </row>
    <row r="45" spans="2:5" s="2" customFormat="1" ht="15">
      <c r="B45" s="78" t="s">
        <v>80</v>
      </c>
      <c r="C45" s="134" t="s">
        <v>81</v>
      </c>
      <c r="D45" s="75" t="s">
        <v>9</v>
      </c>
      <c r="E45" s="133">
        <v>0</v>
      </c>
    </row>
    <row r="46" spans="2:5" s="2" customFormat="1" ht="15">
      <c r="B46" s="78" t="s">
        <v>82</v>
      </c>
      <c r="C46" s="131" t="s">
        <v>83</v>
      </c>
      <c r="D46" s="75" t="s">
        <v>9</v>
      </c>
      <c r="E46" s="133">
        <v>0</v>
      </c>
    </row>
    <row r="47" spans="2:5" s="2" customFormat="1" ht="24">
      <c r="B47" s="78" t="s">
        <v>84</v>
      </c>
      <c r="C47" s="131" t="s">
        <v>85</v>
      </c>
      <c r="D47" s="75" t="s">
        <v>19</v>
      </c>
      <c r="E47" s="137"/>
    </row>
    <row r="48" spans="2:5" s="2" customFormat="1" ht="36">
      <c r="B48" s="78" t="s">
        <v>87</v>
      </c>
      <c r="C48" s="131" t="s">
        <v>88</v>
      </c>
      <c r="D48" s="75" t="s">
        <v>89</v>
      </c>
      <c r="E48" s="133">
        <v>0</v>
      </c>
    </row>
    <row r="49" spans="2:5" s="2" customFormat="1" ht="24">
      <c r="B49" s="78" t="s">
        <v>97</v>
      </c>
      <c r="C49" s="131" t="s">
        <v>98</v>
      </c>
      <c r="D49" s="75" t="s">
        <v>89</v>
      </c>
      <c r="E49" s="133">
        <v>0</v>
      </c>
    </row>
    <row r="50" spans="2:5" s="2" customFormat="1" ht="24">
      <c r="B50" s="78" t="s">
        <v>99</v>
      </c>
      <c r="C50" s="131" t="s">
        <v>100</v>
      </c>
      <c r="D50" s="75" t="s">
        <v>101</v>
      </c>
      <c r="E50" s="133">
        <v>0</v>
      </c>
    </row>
    <row r="51" spans="2:5" s="2" customFormat="1" ht="24">
      <c r="B51" s="78" t="s">
        <v>102</v>
      </c>
      <c r="C51" s="131" t="s">
        <v>103</v>
      </c>
      <c r="D51" s="75" t="s">
        <v>101</v>
      </c>
      <c r="E51" s="133">
        <v>0</v>
      </c>
    </row>
    <row r="52" spans="2:7" s="2" customFormat="1" ht="36">
      <c r="B52" s="78" t="s">
        <v>104</v>
      </c>
      <c r="C52" s="131" t="s">
        <v>105</v>
      </c>
      <c r="D52" s="75" t="s">
        <v>101</v>
      </c>
      <c r="E52" s="132">
        <v>1.104564851</v>
      </c>
      <c r="G52" s="6"/>
    </row>
    <row r="53" spans="2:7" s="2" customFormat="1" ht="15">
      <c r="B53" s="78" t="s">
        <v>106</v>
      </c>
      <c r="C53" s="134" t="s">
        <v>107</v>
      </c>
      <c r="D53" s="75" t="s">
        <v>101</v>
      </c>
      <c r="E53" s="133">
        <v>0</v>
      </c>
      <c r="G53" s="6"/>
    </row>
    <row r="54" spans="2:5" s="2" customFormat="1" ht="24">
      <c r="B54" s="78" t="s">
        <v>108</v>
      </c>
      <c r="C54" s="134" t="s">
        <v>109</v>
      </c>
      <c r="D54" s="75" t="s">
        <v>101</v>
      </c>
      <c r="E54" s="133">
        <v>0</v>
      </c>
    </row>
    <row r="55" spans="2:5" s="2" customFormat="1" ht="24">
      <c r="B55" s="78" t="s">
        <v>110</v>
      </c>
      <c r="C55" s="131" t="s">
        <v>111</v>
      </c>
      <c r="D55" s="75" t="s">
        <v>133</v>
      </c>
      <c r="E55" s="133">
        <v>0</v>
      </c>
    </row>
    <row r="56" spans="2:5" s="2" customFormat="1" ht="15">
      <c r="B56" s="78" t="s">
        <v>112</v>
      </c>
      <c r="C56" s="131" t="s">
        <v>113</v>
      </c>
      <c r="D56" s="75" t="s">
        <v>101</v>
      </c>
      <c r="E56" s="133">
        <v>0</v>
      </c>
    </row>
    <row r="57" spans="2:5" s="2" customFormat="1" ht="15">
      <c r="B57" s="78" t="s">
        <v>114</v>
      </c>
      <c r="C57" s="131" t="s">
        <v>115</v>
      </c>
      <c r="D57" s="75" t="s">
        <v>116</v>
      </c>
      <c r="E57" s="133">
        <v>0</v>
      </c>
    </row>
    <row r="58" spans="2:5" s="2" customFormat="1" ht="15">
      <c r="B58" s="78" t="s">
        <v>117</v>
      </c>
      <c r="C58" s="131" t="s">
        <v>118</v>
      </c>
      <c r="D58" s="75" t="s">
        <v>116</v>
      </c>
      <c r="E58" s="133">
        <v>0</v>
      </c>
    </row>
    <row r="59" spans="2:5" s="2" customFormat="1" ht="48">
      <c r="B59" s="78" t="s">
        <v>119</v>
      </c>
      <c r="C59" s="131" t="s">
        <v>120</v>
      </c>
      <c r="D59" s="75" t="s">
        <v>121</v>
      </c>
      <c r="E59" s="133">
        <v>0</v>
      </c>
    </row>
    <row r="60" spans="2:5" s="2" customFormat="1" ht="15">
      <c r="B60" s="90"/>
      <c r="C60" s="138" t="s">
        <v>96</v>
      </c>
      <c r="D60" s="139"/>
      <c r="E60" s="133">
        <v>0</v>
      </c>
    </row>
    <row r="61" spans="2:5" s="2" customFormat="1" ht="48">
      <c r="B61" s="78" t="s">
        <v>125</v>
      </c>
      <c r="C61" s="131" t="s">
        <v>126</v>
      </c>
      <c r="D61" s="75" t="s">
        <v>127</v>
      </c>
      <c r="E61" s="133">
        <v>0</v>
      </c>
    </row>
    <row r="62" spans="2:5" s="2" customFormat="1" ht="48">
      <c r="B62" s="78" t="s">
        <v>128</v>
      </c>
      <c r="C62" s="131" t="s">
        <v>129</v>
      </c>
      <c r="D62" s="75" t="s">
        <v>130</v>
      </c>
      <c r="E62" s="133">
        <v>0</v>
      </c>
    </row>
    <row r="63" spans="2:5" s="2" customFormat="1" ht="15">
      <c r="B63" s="78" t="s">
        <v>131</v>
      </c>
      <c r="C63" s="131" t="s">
        <v>132</v>
      </c>
      <c r="D63" s="75" t="s">
        <v>19</v>
      </c>
      <c r="E63" s="144"/>
    </row>
    <row r="64" spans="2:4" ht="15">
      <c r="B64" s="141"/>
      <c r="C64" s="141"/>
      <c r="D64" s="141"/>
    </row>
    <row r="65" spans="2:4" ht="15">
      <c r="B65" s="142"/>
      <c r="C65" s="189"/>
      <c r="D65" s="189"/>
    </row>
    <row r="66" spans="2:4" ht="15">
      <c r="B66" s="141"/>
      <c r="C66" s="141"/>
      <c r="D66" s="141"/>
    </row>
  </sheetData>
  <sheetProtection/>
  <mergeCells count="4">
    <mergeCell ref="B2:E2"/>
    <mergeCell ref="B3:E3"/>
    <mergeCell ref="B4:E4"/>
    <mergeCell ref="C65:D6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76"/>
  <sheetViews>
    <sheetView showGridLines="0" zoomScalePageLayoutView="0" workbookViewId="0" topLeftCell="A1">
      <selection activeCell="K28" sqref="K28"/>
    </sheetView>
  </sheetViews>
  <sheetFormatPr defaultColWidth="9.140625" defaultRowHeight="15"/>
  <cols>
    <col min="2" max="2" width="6.00390625" style="152" customWidth="1"/>
    <col min="3" max="3" width="55.8515625" style="152" customWidth="1"/>
    <col min="4" max="4" width="11.7109375" style="152" customWidth="1"/>
    <col min="5" max="5" width="25.00390625" style="152" customWidth="1"/>
  </cols>
  <sheetData>
    <row r="1" spans="2:5" ht="15">
      <c r="B1" s="190" t="s">
        <v>317</v>
      </c>
      <c r="C1" s="190"/>
      <c r="D1" s="190"/>
      <c r="E1" s="190"/>
    </row>
    <row r="2" spans="2:5" ht="15">
      <c r="B2" s="191" t="s">
        <v>175</v>
      </c>
      <c r="C2" s="191"/>
      <c r="D2" s="191"/>
      <c r="E2" s="191"/>
    </row>
    <row r="3" spans="2:5" ht="15">
      <c r="B3" s="192" t="s">
        <v>318</v>
      </c>
      <c r="C3" s="192"/>
      <c r="D3" s="192"/>
      <c r="E3" s="192"/>
    </row>
    <row r="4" spans="2:5" s="2" customFormat="1" ht="25.5">
      <c r="B4" s="80" t="s">
        <v>0</v>
      </c>
      <c r="C4" s="111" t="s">
        <v>1</v>
      </c>
      <c r="D4" s="111" t="s">
        <v>2</v>
      </c>
      <c r="E4" s="111" t="s">
        <v>3</v>
      </c>
    </row>
    <row r="5" spans="2:5" s="2" customFormat="1" ht="15">
      <c r="B5" s="112" t="s">
        <v>4</v>
      </c>
      <c r="C5" s="112" t="s">
        <v>5</v>
      </c>
      <c r="D5" s="112" t="s">
        <v>6</v>
      </c>
      <c r="E5" s="112" t="s">
        <v>7</v>
      </c>
    </row>
    <row r="6" spans="2:5" s="2" customFormat="1" ht="25.5">
      <c r="B6" s="113" t="s">
        <v>4</v>
      </c>
      <c r="C6" s="79" t="s">
        <v>8</v>
      </c>
      <c r="D6" s="80" t="s">
        <v>9</v>
      </c>
      <c r="E6" s="114">
        <v>180768.64479</v>
      </c>
    </row>
    <row r="7" spans="2:5" s="2" customFormat="1" ht="15">
      <c r="B7" s="113" t="s">
        <v>265</v>
      </c>
      <c r="C7" s="84"/>
      <c r="D7" s="84"/>
      <c r="E7" s="84"/>
    </row>
    <row r="8" spans="2:5" s="2" customFormat="1" ht="15">
      <c r="B8" s="115" t="s">
        <v>10</v>
      </c>
      <c r="C8" s="87" t="s">
        <v>319</v>
      </c>
      <c r="D8" s="88" t="s">
        <v>9</v>
      </c>
      <c r="E8" s="116">
        <v>180768.64479</v>
      </c>
    </row>
    <row r="9" spans="2:5" s="2" customFormat="1" ht="15">
      <c r="B9" s="117"/>
      <c r="C9" s="91" t="s">
        <v>266</v>
      </c>
      <c r="D9" s="92"/>
      <c r="E9" s="118"/>
    </row>
    <row r="10" spans="2:5" s="2" customFormat="1" ht="25.5">
      <c r="B10" s="113" t="s">
        <v>5</v>
      </c>
      <c r="C10" s="79" t="s">
        <v>12</v>
      </c>
      <c r="D10" s="80" t="s">
        <v>9</v>
      </c>
      <c r="E10" s="114">
        <v>227430.61844000002</v>
      </c>
    </row>
    <row r="11" spans="2:5" s="2" customFormat="1" ht="25.5">
      <c r="B11" s="113" t="s">
        <v>13</v>
      </c>
      <c r="C11" s="94" t="s">
        <v>14</v>
      </c>
      <c r="D11" s="80" t="s">
        <v>9</v>
      </c>
      <c r="E11" s="116">
        <v>0</v>
      </c>
    </row>
    <row r="12" spans="2:5" s="2" customFormat="1" ht="15">
      <c r="B12" s="113" t="s">
        <v>15</v>
      </c>
      <c r="C12" s="94" t="s">
        <v>16</v>
      </c>
      <c r="D12" s="80" t="s">
        <v>9</v>
      </c>
      <c r="E12" s="114">
        <v>166373.4703</v>
      </c>
    </row>
    <row r="13" spans="2:5" s="2" customFormat="1" ht="15">
      <c r="B13" s="119" t="s">
        <v>267</v>
      </c>
      <c r="C13" s="84"/>
      <c r="D13" s="84"/>
      <c r="E13" s="84"/>
    </row>
    <row r="14" spans="2:5" s="2" customFormat="1" ht="15">
      <c r="B14" s="115" t="s">
        <v>17</v>
      </c>
      <c r="C14" s="97" t="s">
        <v>176</v>
      </c>
      <c r="D14" s="88" t="s">
        <v>19</v>
      </c>
      <c r="E14" s="114">
        <v>75361.48698</v>
      </c>
    </row>
    <row r="15" spans="2:5" s="2" customFormat="1" ht="15">
      <c r="B15" s="120" t="s">
        <v>20</v>
      </c>
      <c r="C15" s="99" t="s">
        <v>21</v>
      </c>
      <c r="D15" s="100" t="s">
        <v>138</v>
      </c>
      <c r="E15" s="116">
        <v>7651</v>
      </c>
    </row>
    <row r="16" spans="2:5" s="2" customFormat="1" ht="15">
      <c r="B16" s="120" t="s">
        <v>23</v>
      </c>
      <c r="C16" s="99" t="s">
        <v>24</v>
      </c>
      <c r="D16" s="88" t="s">
        <v>9</v>
      </c>
      <c r="E16" s="116">
        <v>8.978707068346386</v>
      </c>
    </row>
    <row r="17" spans="2:5" s="2" customFormat="1" ht="15">
      <c r="B17" s="120" t="s">
        <v>25</v>
      </c>
      <c r="C17" s="99" t="s">
        <v>26</v>
      </c>
      <c r="D17" s="88" t="s">
        <v>9</v>
      </c>
      <c r="E17" s="116">
        <v>6665.39921008181</v>
      </c>
    </row>
    <row r="18" spans="2:5" s="2" customFormat="1" ht="15">
      <c r="B18" s="120" t="s">
        <v>27</v>
      </c>
      <c r="C18" s="99" t="s">
        <v>28</v>
      </c>
      <c r="D18" s="88" t="s">
        <v>19</v>
      </c>
      <c r="E18" s="145" t="s">
        <v>149</v>
      </c>
    </row>
    <row r="19" spans="2:5" s="2" customFormat="1" ht="15">
      <c r="B19" s="115" t="s">
        <v>136</v>
      </c>
      <c r="C19" s="97" t="s">
        <v>177</v>
      </c>
      <c r="D19" s="88" t="s">
        <v>19</v>
      </c>
      <c r="E19" s="114">
        <v>91011.98330999997</v>
      </c>
    </row>
    <row r="20" spans="2:5" s="2" customFormat="1" ht="15">
      <c r="B20" s="120" t="s">
        <v>137</v>
      </c>
      <c r="C20" s="99" t="s">
        <v>21</v>
      </c>
      <c r="D20" s="100" t="s">
        <v>138</v>
      </c>
      <c r="E20" s="116">
        <v>51565</v>
      </c>
    </row>
    <row r="21" spans="2:5" s="2" customFormat="1" ht="15">
      <c r="B21" s="120" t="s">
        <v>139</v>
      </c>
      <c r="C21" s="99" t="s">
        <v>24</v>
      </c>
      <c r="D21" s="88" t="s">
        <v>9</v>
      </c>
      <c r="E21" s="116">
        <v>0.934347797337294</v>
      </c>
    </row>
    <row r="22" spans="2:5" s="2" customFormat="1" ht="15">
      <c r="B22" s="120" t="s">
        <v>140</v>
      </c>
      <c r="C22" s="99" t="s">
        <v>26</v>
      </c>
      <c r="D22" s="88" t="s">
        <v>9</v>
      </c>
      <c r="E22" s="116">
        <v>42832.3391403024</v>
      </c>
    </row>
    <row r="23" spans="2:5" s="2" customFormat="1" ht="15">
      <c r="B23" s="120" t="s">
        <v>141</v>
      </c>
      <c r="C23" s="99" t="s">
        <v>28</v>
      </c>
      <c r="D23" s="88" t="s">
        <v>19</v>
      </c>
      <c r="E23" s="121" t="s">
        <v>135</v>
      </c>
    </row>
    <row r="24" spans="2:5" s="2" customFormat="1" ht="15">
      <c r="B24" s="117"/>
      <c r="C24" s="102" t="s">
        <v>268</v>
      </c>
      <c r="D24" s="92"/>
      <c r="E24" s="118"/>
    </row>
    <row r="25" spans="2:5" s="2" customFormat="1" ht="25.5">
      <c r="B25" s="113" t="s">
        <v>29</v>
      </c>
      <c r="C25" s="94" t="s">
        <v>30</v>
      </c>
      <c r="D25" s="80" t="s">
        <v>9</v>
      </c>
      <c r="E25" s="146">
        <v>9102.360920000001</v>
      </c>
    </row>
    <row r="26" spans="2:5" s="2" customFormat="1" ht="15">
      <c r="B26" s="113" t="s">
        <v>31</v>
      </c>
      <c r="C26" s="103" t="s">
        <v>32</v>
      </c>
      <c r="D26" s="80" t="s">
        <v>33</v>
      </c>
      <c r="E26" s="146">
        <f>E25/E27</f>
        <v>1.213270174444417</v>
      </c>
    </row>
    <row r="27" spans="2:5" s="2" customFormat="1" ht="15">
      <c r="B27" s="113" t="s">
        <v>34</v>
      </c>
      <c r="C27" s="103" t="s">
        <v>35</v>
      </c>
      <c r="D27" s="80" t="s">
        <v>36</v>
      </c>
      <c r="E27" s="147">
        <v>7502.336340022676</v>
      </c>
    </row>
    <row r="28" spans="2:5" s="2" customFormat="1" ht="25.5">
      <c r="B28" s="113" t="s">
        <v>37</v>
      </c>
      <c r="C28" s="94" t="s">
        <v>38</v>
      </c>
      <c r="D28" s="80" t="s">
        <v>9</v>
      </c>
      <c r="E28" s="146">
        <v>3051.70224</v>
      </c>
    </row>
    <row r="29" spans="2:5" s="2" customFormat="1" ht="25.5">
      <c r="B29" s="113" t="s">
        <v>39</v>
      </c>
      <c r="C29" s="104" t="s">
        <v>40</v>
      </c>
      <c r="D29" s="80" t="s">
        <v>9</v>
      </c>
      <c r="E29" s="146">
        <v>407.61902</v>
      </c>
    </row>
    <row r="30" spans="2:5" s="2" customFormat="1" ht="25.5">
      <c r="B30" s="113" t="s">
        <v>41</v>
      </c>
      <c r="C30" s="94" t="s">
        <v>42</v>
      </c>
      <c r="D30" s="80" t="s">
        <v>9</v>
      </c>
      <c r="E30" s="146">
        <v>9552.1988245937</v>
      </c>
    </row>
    <row r="31" spans="2:5" s="2" customFormat="1" ht="25.5">
      <c r="B31" s="113" t="s">
        <v>43</v>
      </c>
      <c r="C31" s="94" t="s">
        <v>44</v>
      </c>
      <c r="D31" s="80" t="s">
        <v>9</v>
      </c>
      <c r="E31" s="146">
        <v>3168.734520896</v>
      </c>
    </row>
    <row r="32" spans="2:5" s="2" customFormat="1" ht="25.5">
      <c r="B32" s="113" t="s">
        <v>45</v>
      </c>
      <c r="C32" s="94" t="s">
        <v>46</v>
      </c>
      <c r="D32" s="80" t="s">
        <v>9</v>
      </c>
      <c r="E32" s="146">
        <v>4385.18460991603</v>
      </c>
    </row>
    <row r="33" spans="2:5" s="2" customFormat="1" ht="25.5">
      <c r="B33" s="113" t="s">
        <v>47</v>
      </c>
      <c r="C33" s="94" t="s">
        <v>48</v>
      </c>
      <c r="D33" s="80" t="s">
        <v>9</v>
      </c>
      <c r="E33" s="146">
        <v>1261.46806870092</v>
      </c>
    </row>
    <row r="34" spans="2:5" s="2" customFormat="1" ht="15">
      <c r="B34" s="113" t="s">
        <v>49</v>
      </c>
      <c r="C34" s="94" t="s">
        <v>50</v>
      </c>
      <c r="D34" s="80" t="s">
        <v>9</v>
      </c>
      <c r="E34" s="146">
        <v>6680.123200000001</v>
      </c>
    </row>
    <row r="35" spans="2:5" s="2" customFormat="1" ht="25.5">
      <c r="B35" s="113" t="s">
        <v>51</v>
      </c>
      <c r="C35" s="104" t="s">
        <v>52</v>
      </c>
      <c r="D35" s="80" t="s">
        <v>9</v>
      </c>
      <c r="E35" s="146">
        <v>3252.50886</v>
      </c>
    </row>
    <row r="36" spans="2:5" s="2" customFormat="1" ht="15">
      <c r="B36" s="113" t="s">
        <v>53</v>
      </c>
      <c r="C36" s="94" t="s">
        <v>54</v>
      </c>
      <c r="D36" s="80" t="s">
        <v>9</v>
      </c>
      <c r="E36" s="146">
        <v>14082.2681087949</v>
      </c>
    </row>
    <row r="37" spans="2:5" s="2" customFormat="1" ht="15">
      <c r="B37" s="113" t="s">
        <v>55</v>
      </c>
      <c r="C37" s="103" t="s">
        <v>56</v>
      </c>
      <c r="D37" s="80" t="s">
        <v>9</v>
      </c>
      <c r="E37" s="116">
        <v>0</v>
      </c>
    </row>
    <row r="38" spans="2:5" s="2" customFormat="1" ht="15">
      <c r="B38" s="113" t="s">
        <v>57</v>
      </c>
      <c r="C38" s="103" t="s">
        <v>58</v>
      </c>
      <c r="D38" s="80" t="s">
        <v>9</v>
      </c>
      <c r="E38" s="116">
        <v>0</v>
      </c>
    </row>
    <row r="39" spans="2:5" s="2" customFormat="1" ht="15">
      <c r="B39" s="113" t="s">
        <v>59</v>
      </c>
      <c r="C39" s="94" t="s">
        <v>60</v>
      </c>
      <c r="D39" s="80" t="s">
        <v>9</v>
      </c>
      <c r="E39" s="116">
        <v>1400.92666709847</v>
      </c>
    </row>
    <row r="40" spans="2:5" s="2" customFormat="1" ht="15">
      <c r="B40" s="113" t="s">
        <v>61</v>
      </c>
      <c r="C40" s="103" t="s">
        <v>56</v>
      </c>
      <c r="D40" s="80" t="s">
        <v>9</v>
      </c>
      <c r="E40" s="116">
        <v>0</v>
      </c>
    </row>
    <row r="41" spans="2:5" s="2" customFormat="1" ht="15">
      <c r="B41" s="113" t="s">
        <v>62</v>
      </c>
      <c r="C41" s="103" t="s">
        <v>58</v>
      </c>
      <c r="D41" s="80" t="s">
        <v>9</v>
      </c>
      <c r="E41" s="116">
        <v>0</v>
      </c>
    </row>
    <row r="42" spans="2:5" s="2" customFormat="1" ht="25.5">
      <c r="B42" s="113" t="s">
        <v>63</v>
      </c>
      <c r="C42" s="94" t="s">
        <v>64</v>
      </c>
      <c r="D42" s="80" t="s">
        <v>9</v>
      </c>
      <c r="E42" s="116">
        <v>4049.0869899999993</v>
      </c>
    </row>
    <row r="43" spans="2:5" s="2" customFormat="1" ht="51">
      <c r="B43" s="113" t="s">
        <v>65</v>
      </c>
      <c r="C43" s="103" t="s">
        <v>66</v>
      </c>
      <c r="D43" s="80" t="s">
        <v>19</v>
      </c>
      <c r="E43" s="105" t="s">
        <v>67</v>
      </c>
    </row>
    <row r="44" spans="2:5" s="2" customFormat="1" ht="38.25">
      <c r="B44" s="113" t="s">
        <v>68</v>
      </c>
      <c r="C44" s="94" t="s">
        <v>69</v>
      </c>
      <c r="D44" s="80" t="s">
        <v>9</v>
      </c>
      <c r="E44" s="114">
        <v>662.96611</v>
      </c>
    </row>
    <row r="45" spans="2:5" s="2" customFormat="1" ht="15">
      <c r="B45" s="113" t="s">
        <v>269</v>
      </c>
      <c r="C45" s="84"/>
      <c r="D45" s="84"/>
      <c r="E45" s="84"/>
    </row>
    <row r="46" spans="2:5" s="2" customFormat="1" ht="15">
      <c r="B46" s="115" t="s">
        <v>70</v>
      </c>
      <c r="C46" s="106" t="s">
        <v>178</v>
      </c>
      <c r="D46" s="88" t="s">
        <v>9</v>
      </c>
      <c r="E46" s="116">
        <v>139.46488</v>
      </c>
    </row>
    <row r="47" spans="2:5" s="2" customFormat="1" ht="15">
      <c r="B47" s="115" t="s">
        <v>72</v>
      </c>
      <c r="C47" s="106" t="s">
        <v>71</v>
      </c>
      <c r="D47" s="88" t="s">
        <v>9</v>
      </c>
      <c r="E47" s="116">
        <v>523.50123</v>
      </c>
    </row>
    <row r="48" spans="2:5" s="2" customFormat="1" ht="15">
      <c r="B48" s="117"/>
      <c r="C48" s="102" t="s">
        <v>270</v>
      </c>
      <c r="D48" s="92"/>
      <c r="E48" s="118"/>
    </row>
    <row r="49" spans="2:5" s="2" customFormat="1" ht="25.5">
      <c r="B49" s="113" t="s">
        <v>6</v>
      </c>
      <c r="C49" s="79" t="s">
        <v>74</v>
      </c>
      <c r="D49" s="80" t="s">
        <v>9</v>
      </c>
      <c r="E49" s="116">
        <f>E6-E10</f>
        <v>-46661.97365000003</v>
      </c>
    </row>
    <row r="50" spans="2:5" s="2" customFormat="1" ht="45">
      <c r="B50" s="113" t="s">
        <v>7</v>
      </c>
      <c r="C50" s="79" t="s">
        <v>75</v>
      </c>
      <c r="D50" s="80" t="s">
        <v>9</v>
      </c>
      <c r="E50" s="148" t="s">
        <v>320</v>
      </c>
    </row>
    <row r="51" spans="2:5" s="2" customFormat="1" ht="25.5">
      <c r="B51" s="113" t="s">
        <v>76</v>
      </c>
      <c r="C51" s="94" t="s">
        <v>77</v>
      </c>
      <c r="D51" s="80" t="s">
        <v>9</v>
      </c>
      <c r="E51" s="122">
        <v>0</v>
      </c>
    </row>
    <row r="52" spans="2:5" s="2" customFormat="1" ht="38.25">
      <c r="B52" s="113" t="s">
        <v>78</v>
      </c>
      <c r="C52" s="79" t="s">
        <v>79</v>
      </c>
      <c r="D52" s="80" t="s">
        <v>9</v>
      </c>
      <c r="E52" s="122">
        <v>0</v>
      </c>
    </row>
    <row r="53" spans="2:5" s="2" customFormat="1" ht="15">
      <c r="B53" s="113" t="s">
        <v>80</v>
      </c>
      <c r="C53" s="94" t="s">
        <v>81</v>
      </c>
      <c r="D53" s="80" t="s">
        <v>9</v>
      </c>
      <c r="E53" s="122">
        <v>0</v>
      </c>
    </row>
    <row r="54" spans="2:5" s="2" customFormat="1" ht="15">
      <c r="B54" s="113" t="s">
        <v>82</v>
      </c>
      <c r="C54" s="79" t="s">
        <v>83</v>
      </c>
      <c r="D54" s="80" t="s">
        <v>9</v>
      </c>
      <c r="E54" s="122">
        <v>0</v>
      </c>
    </row>
    <row r="55" spans="2:5" s="2" customFormat="1" ht="25.5">
      <c r="B55" s="113" t="s">
        <v>84</v>
      </c>
      <c r="C55" s="79" t="s">
        <v>85</v>
      </c>
      <c r="D55" s="80" t="s">
        <v>19</v>
      </c>
      <c r="E55" s="149"/>
    </row>
    <row r="56" spans="2:5" s="2" customFormat="1" ht="51">
      <c r="B56" s="113" t="s">
        <v>84</v>
      </c>
      <c r="C56" s="79" t="s">
        <v>88</v>
      </c>
      <c r="D56" s="80" t="s">
        <v>89</v>
      </c>
      <c r="E56" s="116">
        <v>388</v>
      </c>
    </row>
    <row r="57" spans="2:5" s="2" customFormat="1" ht="15">
      <c r="B57" s="113" t="s">
        <v>271</v>
      </c>
      <c r="C57" s="84"/>
      <c r="D57" s="84"/>
      <c r="E57" s="84"/>
    </row>
    <row r="58" spans="2:5" s="2" customFormat="1" ht="15">
      <c r="B58" s="117"/>
      <c r="C58" s="91" t="s">
        <v>96</v>
      </c>
      <c r="D58" s="92"/>
      <c r="E58" s="118"/>
    </row>
    <row r="59" spans="2:5" s="2" customFormat="1" ht="25.5">
      <c r="B59" s="113" t="s">
        <v>87</v>
      </c>
      <c r="C59" s="79" t="s">
        <v>98</v>
      </c>
      <c r="D59" s="80" t="s">
        <v>89</v>
      </c>
      <c r="E59" s="116">
        <v>97.00504699999993</v>
      </c>
    </row>
    <row r="60" spans="2:5" s="2" customFormat="1" ht="38.25">
      <c r="B60" s="113" t="s">
        <v>97</v>
      </c>
      <c r="C60" s="79" t="s">
        <v>100</v>
      </c>
      <c r="D60" s="80" t="s">
        <v>101</v>
      </c>
      <c r="E60" s="123">
        <v>146.02</v>
      </c>
    </row>
    <row r="61" spans="2:5" s="2" customFormat="1" ht="38.25">
      <c r="B61" s="113" t="s">
        <v>99</v>
      </c>
      <c r="C61" s="79" t="s">
        <v>103</v>
      </c>
      <c r="D61" s="80" t="s">
        <v>101</v>
      </c>
      <c r="E61" s="122">
        <v>0</v>
      </c>
    </row>
    <row r="62" spans="2:5" s="2" customFormat="1" ht="38.25">
      <c r="B62" s="113" t="s">
        <v>102</v>
      </c>
      <c r="C62" s="79" t="s">
        <v>105</v>
      </c>
      <c r="D62" s="80" t="s">
        <v>101</v>
      </c>
      <c r="E62" s="125">
        <v>90.87724542999996</v>
      </c>
    </row>
    <row r="63" spans="2:5" s="2" customFormat="1" ht="15">
      <c r="B63" s="113" t="s">
        <v>321</v>
      </c>
      <c r="C63" s="94" t="s">
        <v>107</v>
      </c>
      <c r="D63" s="80" t="s">
        <v>101</v>
      </c>
      <c r="E63" s="123">
        <v>48.01923844</v>
      </c>
    </row>
    <row r="64" spans="2:5" s="2" customFormat="1" ht="25.5">
      <c r="B64" s="113" t="s">
        <v>322</v>
      </c>
      <c r="C64" s="94" t="s">
        <v>109</v>
      </c>
      <c r="D64" s="80" t="s">
        <v>101</v>
      </c>
      <c r="E64" s="123">
        <v>42.85800698999996</v>
      </c>
    </row>
    <row r="65" spans="2:5" s="2" customFormat="1" ht="38.25">
      <c r="B65" s="113" t="s">
        <v>104</v>
      </c>
      <c r="C65" s="79" t="s">
        <v>111</v>
      </c>
      <c r="D65" s="80" t="s">
        <v>101</v>
      </c>
      <c r="E65" s="116">
        <v>72.0697</v>
      </c>
    </row>
    <row r="66" spans="2:5" s="2" customFormat="1" ht="15">
      <c r="B66" s="113" t="s">
        <v>110</v>
      </c>
      <c r="C66" s="79" t="s">
        <v>113</v>
      </c>
      <c r="D66" s="80" t="s">
        <v>101</v>
      </c>
      <c r="E66" s="150">
        <v>54.75175457</v>
      </c>
    </row>
    <row r="67" spans="2:5" s="2" customFormat="1" ht="25.5">
      <c r="B67" s="113" t="s">
        <v>112</v>
      </c>
      <c r="C67" s="79" t="s">
        <v>115</v>
      </c>
      <c r="D67" s="80" t="s">
        <v>116</v>
      </c>
      <c r="E67" s="116">
        <v>68</v>
      </c>
    </row>
    <row r="68" spans="2:5" s="2" customFormat="1" ht="25.5">
      <c r="B68" s="113" t="s">
        <v>114</v>
      </c>
      <c r="C68" s="79" t="s">
        <v>118</v>
      </c>
      <c r="D68" s="80" t="s">
        <v>116</v>
      </c>
      <c r="E68" s="116">
        <v>17</v>
      </c>
    </row>
    <row r="69" spans="2:5" s="2" customFormat="1" ht="51">
      <c r="B69" s="113" t="s">
        <v>117</v>
      </c>
      <c r="C69" s="79" t="s">
        <v>120</v>
      </c>
      <c r="D69" s="80" t="s">
        <v>121</v>
      </c>
      <c r="E69" s="116">
        <v>187.09765785508833</v>
      </c>
    </row>
    <row r="70" spans="2:5" s="2" customFormat="1" ht="15">
      <c r="B70" s="113" t="s">
        <v>272</v>
      </c>
      <c r="C70" s="84"/>
      <c r="D70" s="84"/>
      <c r="E70" s="84"/>
    </row>
    <row r="71" spans="2:5" s="2" customFormat="1" ht="15">
      <c r="B71" s="117"/>
      <c r="C71" s="91" t="s">
        <v>96</v>
      </c>
      <c r="D71" s="92"/>
      <c r="E71" s="118"/>
    </row>
    <row r="72" spans="2:5" s="2" customFormat="1" ht="51">
      <c r="B72" s="113" t="s">
        <v>119</v>
      </c>
      <c r="C72" s="79" t="s">
        <v>126</v>
      </c>
      <c r="D72" s="80" t="s">
        <v>127</v>
      </c>
      <c r="E72" s="116">
        <v>80.78622943798445</v>
      </c>
    </row>
    <row r="73" spans="2:5" s="2" customFormat="1" ht="51">
      <c r="B73" s="113" t="s">
        <v>128</v>
      </c>
      <c r="C73" s="79" t="s">
        <v>129</v>
      </c>
      <c r="D73" s="80" t="s">
        <v>130</v>
      </c>
      <c r="E73" s="116">
        <v>3.2335707206965254</v>
      </c>
    </row>
    <row r="74" spans="2:5" s="2" customFormat="1" ht="15">
      <c r="B74" s="113" t="s">
        <v>131</v>
      </c>
      <c r="C74" s="79" t="s">
        <v>132</v>
      </c>
      <c r="D74" s="80" t="s">
        <v>19</v>
      </c>
      <c r="E74" s="151"/>
    </row>
    <row r="76" spans="2:5" ht="15">
      <c r="B76" s="193" t="s">
        <v>323</v>
      </c>
      <c r="C76" s="193"/>
      <c r="D76" s="193"/>
      <c r="E76" s="193"/>
    </row>
  </sheetData>
  <sheetProtection/>
  <mergeCells count="4">
    <mergeCell ref="B1:E1"/>
    <mergeCell ref="B2:E2"/>
    <mergeCell ref="B3:E3"/>
    <mergeCell ref="B76:E7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G67"/>
  <sheetViews>
    <sheetView showGridLines="0" zoomScalePageLayoutView="0" workbookViewId="0" topLeftCell="A1">
      <selection activeCell="D16" sqref="D16"/>
    </sheetView>
  </sheetViews>
  <sheetFormatPr defaultColWidth="9.140625" defaultRowHeight="15"/>
  <cols>
    <col min="1" max="1" width="47.8515625" style="7" customWidth="1"/>
    <col min="2" max="2" width="14.140625" style="7" customWidth="1"/>
    <col min="3" max="3" width="18.421875" style="7" customWidth="1"/>
    <col min="4" max="4" width="18.28125" style="7" customWidth="1"/>
    <col min="5" max="5" width="14.00390625" style="7" customWidth="1"/>
    <col min="6" max="6" width="0" style="7" hidden="1" customWidth="1"/>
    <col min="7" max="7" width="12.421875" style="7" hidden="1" customWidth="1"/>
    <col min="8" max="8" width="14.140625" style="7" hidden="1" customWidth="1"/>
    <col min="9" max="9" width="13.8515625" style="7" customWidth="1"/>
    <col min="10" max="10" width="11.57421875" style="7" bestFit="1" customWidth="1"/>
    <col min="11" max="84" width="9.140625" style="7" customWidth="1"/>
    <col min="85" max="85" width="10.28125" style="7" bestFit="1" customWidth="1"/>
    <col min="86" max="16384" width="9.140625" style="7" customWidth="1"/>
  </cols>
  <sheetData>
    <row r="1" spans="1:5" ht="36" customHeight="1">
      <c r="A1" s="168" t="s">
        <v>264</v>
      </c>
      <c r="B1" s="168"/>
      <c r="C1" s="168"/>
      <c r="D1" s="168"/>
      <c r="E1" s="168"/>
    </row>
    <row r="2" spans="1:5" ht="14.25" customHeight="1" thickBot="1">
      <c r="A2" s="14"/>
      <c r="B2" s="14"/>
      <c r="C2" s="14"/>
      <c r="D2" s="14"/>
      <c r="E2" s="14"/>
    </row>
    <row r="3" spans="1:5" ht="15">
      <c r="A3" s="47" t="s">
        <v>233</v>
      </c>
      <c r="B3" s="199" t="s">
        <v>232</v>
      </c>
      <c r="C3" s="200"/>
      <c r="D3" s="200"/>
      <c r="E3" s="201"/>
    </row>
    <row r="4" spans="1:5" ht="15">
      <c r="A4" s="46" t="s">
        <v>274</v>
      </c>
      <c r="B4" s="172">
        <v>7606053324</v>
      </c>
      <c r="C4" s="173"/>
      <c r="D4" s="173"/>
      <c r="E4" s="174"/>
    </row>
    <row r="5" spans="1:5" ht="15">
      <c r="A5" s="46" t="s">
        <v>275</v>
      </c>
      <c r="B5" s="172">
        <v>760631001</v>
      </c>
      <c r="C5" s="173"/>
      <c r="D5" s="173"/>
      <c r="E5" s="174"/>
    </row>
    <row r="6" spans="1:5" ht="35.25" customHeight="1">
      <c r="A6" s="46" t="s">
        <v>229</v>
      </c>
      <c r="B6" s="202" t="s">
        <v>327</v>
      </c>
      <c r="C6" s="203"/>
      <c r="D6" s="203"/>
      <c r="E6" s="204"/>
    </row>
    <row r="7" spans="1:5" ht="15.75" thickBot="1">
      <c r="A7" s="45" t="s">
        <v>228</v>
      </c>
      <c r="B7" s="175" t="s">
        <v>326</v>
      </c>
      <c r="C7" s="176"/>
      <c r="D7" s="176"/>
      <c r="E7" s="177"/>
    </row>
    <row r="8" spans="1:5" ht="15">
      <c r="A8" s="12"/>
      <c r="B8" s="12"/>
      <c r="C8" s="12"/>
      <c r="D8" s="12"/>
      <c r="E8" s="12"/>
    </row>
    <row r="9" spans="1:5" ht="14.25" customHeight="1">
      <c r="A9" s="12"/>
      <c r="B9" s="12"/>
      <c r="C9" s="12"/>
      <c r="D9" s="12"/>
      <c r="E9" s="12"/>
    </row>
    <row r="10" spans="1:85" ht="30">
      <c r="A10" s="59" t="s">
        <v>227</v>
      </c>
      <c r="B10" s="60" t="s">
        <v>226</v>
      </c>
      <c r="C10" s="194" t="s">
        <v>225</v>
      </c>
      <c r="D10" s="195"/>
      <c r="E10" s="195"/>
      <c r="F10" s="42"/>
      <c r="CG10" s="7" t="e">
        <f>'[3]7'!BM9+'[3]7'!BM12</f>
        <v>#REF!</v>
      </c>
    </row>
    <row r="11" spans="1:6" ht="31.5" customHeight="1">
      <c r="A11" s="62" t="s">
        <v>262</v>
      </c>
      <c r="B11" s="1" t="s">
        <v>19</v>
      </c>
      <c r="C11" s="63" t="s">
        <v>223</v>
      </c>
      <c r="D11" s="61" t="s">
        <v>222</v>
      </c>
      <c r="E11" s="61" t="s">
        <v>221</v>
      </c>
      <c r="F11" s="7" t="s">
        <v>220</v>
      </c>
    </row>
    <row r="12" spans="1:6" ht="15">
      <c r="A12" s="62" t="s">
        <v>246</v>
      </c>
      <c r="B12" s="63" t="s">
        <v>198</v>
      </c>
      <c r="C12" s="20">
        <f aca="true" t="shared" si="0" ref="C12:C35">D12</f>
        <v>926967.60748</v>
      </c>
      <c r="D12" s="20">
        <v>926967.60748</v>
      </c>
      <c r="E12" s="67" t="s">
        <v>235</v>
      </c>
      <c r="F12" s="7">
        <v>746015.15117</v>
      </c>
    </row>
    <row r="13" spans="1:10" ht="48.75" customHeight="1">
      <c r="A13" s="62" t="s">
        <v>247</v>
      </c>
      <c r="B13" s="63" t="s">
        <v>198</v>
      </c>
      <c r="C13" s="20">
        <f t="shared" si="0"/>
        <v>1037539.1212391657</v>
      </c>
      <c r="D13" s="155">
        <f>D15+D16+D19+D20+D21+D22+D24+D26+D28+D30</f>
        <v>1037539.1212391657</v>
      </c>
      <c r="E13" s="67" t="s">
        <v>235</v>
      </c>
      <c r="F13" s="7">
        <v>782198.8581966055</v>
      </c>
      <c r="H13" s="8"/>
      <c r="I13" s="159"/>
      <c r="J13" s="26"/>
    </row>
    <row r="14" spans="1:6" ht="28.5">
      <c r="A14" s="64" t="s">
        <v>217</v>
      </c>
      <c r="B14" s="63" t="s">
        <v>198</v>
      </c>
      <c r="C14" s="67" t="s">
        <v>235</v>
      </c>
      <c r="D14" s="67" t="s">
        <v>235</v>
      </c>
      <c r="E14" s="67" t="s">
        <v>235</v>
      </c>
      <c r="F14" s="26"/>
    </row>
    <row r="15" spans="1:9" ht="16.5" customHeight="1">
      <c r="A15" s="64" t="s">
        <v>216</v>
      </c>
      <c r="B15" s="63" t="s">
        <v>198</v>
      </c>
      <c r="C15" s="20">
        <f t="shared" si="0"/>
        <v>674694.0871299999</v>
      </c>
      <c r="D15" s="20">
        <v>674694.0871299999</v>
      </c>
      <c r="E15" s="67" t="s">
        <v>235</v>
      </c>
      <c r="I15" s="25"/>
    </row>
    <row r="16" spans="1:5" ht="42.75">
      <c r="A16" s="64" t="s">
        <v>215</v>
      </c>
      <c r="B16" s="63" t="s">
        <v>198</v>
      </c>
      <c r="C16" s="20">
        <f t="shared" si="0"/>
        <v>19843.316590000017</v>
      </c>
      <c r="D16" s="20">
        <v>19843.316590000017</v>
      </c>
      <c r="E16" s="67" t="s">
        <v>235</v>
      </c>
    </row>
    <row r="17" spans="1:5" ht="28.5">
      <c r="A17" s="65" t="s">
        <v>32</v>
      </c>
      <c r="B17" s="63" t="s">
        <v>33</v>
      </c>
      <c r="C17" s="22">
        <f t="shared" si="0"/>
        <v>1.06862122703268</v>
      </c>
      <c r="D17" s="22">
        <v>1.06862122703268</v>
      </c>
      <c r="E17" s="67" t="s">
        <v>235</v>
      </c>
    </row>
    <row r="18" spans="1:7" ht="28.5">
      <c r="A18" s="65" t="s">
        <v>35</v>
      </c>
      <c r="B18" s="63" t="s">
        <v>36</v>
      </c>
      <c r="C18" s="20">
        <f t="shared" si="0"/>
        <v>18569.08330849877</v>
      </c>
      <c r="D18" s="20">
        <f>D16/D17</f>
        <v>18569.08330849877</v>
      </c>
      <c r="E18" s="67" t="s">
        <v>235</v>
      </c>
      <c r="G18" s="31"/>
    </row>
    <row r="19" spans="1:8" ht="29.25" customHeight="1">
      <c r="A19" s="64" t="s">
        <v>212</v>
      </c>
      <c r="B19" s="63" t="s">
        <v>198</v>
      </c>
      <c r="C19" s="20">
        <f t="shared" si="0"/>
        <v>5144.119719165583</v>
      </c>
      <c r="D19" s="20">
        <v>5144.119719165583</v>
      </c>
      <c r="E19" s="67" t="s">
        <v>235</v>
      </c>
      <c r="G19" s="27"/>
      <c r="H19" s="26"/>
    </row>
    <row r="20" spans="1:8" ht="28.5" customHeight="1">
      <c r="A20" s="64" t="s">
        <v>211</v>
      </c>
      <c r="B20" s="63" t="s">
        <v>198</v>
      </c>
      <c r="C20" s="20">
        <f t="shared" si="0"/>
        <v>15870.980159999997</v>
      </c>
      <c r="D20" s="20">
        <v>15870.980159999997</v>
      </c>
      <c r="E20" s="67" t="s">
        <v>235</v>
      </c>
      <c r="G20" s="27"/>
      <c r="H20" s="26"/>
    </row>
    <row r="21" spans="1:6" ht="42.75">
      <c r="A21" s="64" t="s">
        <v>210</v>
      </c>
      <c r="B21" s="63" t="s">
        <v>198</v>
      </c>
      <c r="C21" s="20">
        <f t="shared" si="0"/>
        <v>30573.5</v>
      </c>
      <c r="D21" s="20">
        <f>20580.5+2627.2+7365.8</f>
        <v>30573.5</v>
      </c>
      <c r="E21" s="67" t="s">
        <v>235</v>
      </c>
      <c r="F21" s="7" t="s">
        <v>209</v>
      </c>
    </row>
    <row r="22" spans="1:8" ht="28.5">
      <c r="A22" s="64" t="s">
        <v>276</v>
      </c>
      <c r="B22" s="63" t="s">
        <v>198</v>
      </c>
      <c r="C22" s="20">
        <f t="shared" si="0"/>
        <v>68522.69807000001</v>
      </c>
      <c r="D22" s="20">
        <v>68522.69807000001</v>
      </c>
      <c r="E22" s="67" t="s">
        <v>235</v>
      </c>
      <c r="F22" s="7">
        <v>17532</v>
      </c>
      <c r="G22" s="30">
        <f>F22+F24+F26</f>
        <v>48089.207749999994</v>
      </c>
      <c r="H22" s="29"/>
    </row>
    <row r="23" spans="1:8" ht="42.75">
      <c r="A23" s="64" t="s">
        <v>277</v>
      </c>
      <c r="B23" s="63" t="s">
        <v>198</v>
      </c>
      <c r="C23" s="67" t="s">
        <v>235</v>
      </c>
      <c r="D23" s="67" t="s">
        <v>235</v>
      </c>
      <c r="E23" s="67" t="s">
        <v>235</v>
      </c>
      <c r="G23" s="30"/>
      <c r="H23" s="29"/>
    </row>
    <row r="24" spans="1:7" ht="28.5">
      <c r="A24" s="64" t="s">
        <v>207</v>
      </c>
      <c r="B24" s="63" t="s">
        <v>198</v>
      </c>
      <c r="C24" s="20">
        <f t="shared" si="0"/>
        <v>103511</v>
      </c>
      <c r="D24" s="20">
        <f>43807.2+59703.8</f>
        <v>103511</v>
      </c>
      <c r="E24" s="67" t="s">
        <v>235</v>
      </c>
      <c r="F24" s="7">
        <v>30133.5097</v>
      </c>
      <c r="G24" s="9"/>
    </row>
    <row r="25" spans="1:7" ht="28.5" customHeight="1">
      <c r="A25" s="66" t="s">
        <v>206</v>
      </c>
      <c r="B25" s="63" t="s">
        <v>198</v>
      </c>
      <c r="C25" s="20">
        <f t="shared" si="0"/>
        <v>45949.40457</v>
      </c>
      <c r="D25" s="20">
        <f>ROUND(54294.46363*0.651*1.3,5)</f>
        <v>45949.40457</v>
      </c>
      <c r="E25" s="67" t="s">
        <v>235</v>
      </c>
      <c r="F25" s="26"/>
      <c r="G25" s="27"/>
    </row>
    <row r="26" spans="1:8" ht="28.5">
      <c r="A26" s="64" t="s">
        <v>205</v>
      </c>
      <c r="B26" s="63" t="s">
        <v>198</v>
      </c>
      <c r="C26" s="20">
        <f t="shared" si="0"/>
        <v>58193</v>
      </c>
      <c r="D26" s="20">
        <f>11385+9153.5+37654.5</f>
        <v>58193</v>
      </c>
      <c r="E26" s="67" t="s">
        <v>235</v>
      </c>
      <c r="F26" s="7">
        <v>423.69805</v>
      </c>
      <c r="G26" s="9"/>
      <c r="H26" s="29"/>
    </row>
    <row r="27" spans="1:7" ht="27.75" customHeight="1">
      <c r="A27" s="66" t="s">
        <v>204</v>
      </c>
      <c r="B27" s="63" t="s">
        <v>198</v>
      </c>
      <c r="C27" s="20">
        <f t="shared" si="0"/>
        <v>26485.06147</v>
      </c>
      <c r="D27" s="20">
        <f>ROUND(31295.12167*0.651*1.3,5)</f>
        <v>26485.06147</v>
      </c>
      <c r="E27" s="67" t="s">
        <v>235</v>
      </c>
      <c r="G27" s="27"/>
    </row>
    <row r="28" spans="1:7" ht="33" customHeight="1">
      <c r="A28" s="68" t="s">
        <v>278</v>
      </c>
      <c r="B28" s="69" t="s">
        <v>198</v>
      </c>
      <c r="C28" s="70">
        <f t="shared" si="0"/>
        <v>54093.147020000004</v>
      </c>
      <c r="D28" s="70">
        <v>54093.147020000004</v>
      </c>
      <c r="E28" s="71" t="s">
        <v>235</v>
      </c>
      <c r="G28" s="9"/>
    </row>
    <row r="29" spans="1:7" ht="89.25" customHeight="1">
      <c r="A29" s="72" t="s">
        <v>279</v>
      </c>
      <c r="B29" s="73" t="s">
        <v>19</v>
      </c>
      <c r="C29" s="71" t="s">
        <v>235</v>
      </c>
      <c r="D29" s="71" t="s">
        <v>235</v>
      </c>
      <c r="E29" s="71" t="s">
        <v>235</v>
      </c>
      <c r="G29" s="9"/>
    </row>
    <row r="30" spans="1:5" ht="71.25">
      <c r="A30" s="64" t="s">
        <v>203</v>
      </c>
      <c r="B30" s="63" t="s">
        <v>198</v>
      </c>
      <c r="C30" s="20">
        <f t="shared" si="0"/>
        <v>7093.272550000001</v>
      </c>
      <c r="D30" s="20">
        <v>7093.272550000001</v>
      </c>
      <c r="E30" s="67" t="s">
        <v>235</v>
      </c>
    </row>
    <row r="31" spans="1:9" ht="28.5">
      <c r="A31" s="62" t="s">
        <v>248</v>
      </c>
      <c r="B31" s="63" t="s">
        <v>198</v>
      </c>
      <c r="C31" s="20">
        <f t="shared" si="0"/>
        <v>-110571.51375916565</v>
      </c>
      <c r="D31" s="20">
        <f>D12-D13</f>
        <v>-110571.51375916565</v>
      </c>
      <c r="E31" s="67" t="s">
        <v>235</v>
      </c>
      <c r="F31" s="7">
        <v>-19730.342716605635</v>
      </c>
      <c r="G31" s="7">
        <v>16453.364329999997</v>
      </c>
      <c r="H31" s="24">
        <f>F31-G31</f>
        <v>-36183.70704660563</v>
      </c>
      <c r="I31" s="25"/>
    </row>
    <row r="32" spans="1:8" ht="15">
      <c r="A32" s="62" t="s">
        <v>280</v>
      </c>
      <c r="B32" s="63" t="s">
        <v>198</v>
      </c>
      <c r="C32" s="67" t="s">
        <v>235</v>
      </c>
      <c r="D32" s="67" t="s">
        <v>235</v>
      </c>
      <c r="E32" s="67" t="s">
        <v>235</v>
      </c>
      <c r="H32" s="24">
        <v>-36183.707026605494</v>
      </c>
    </row>
    <row r="33" spans="1:5" ht="72" customHeight="1">
      <c r="A33" s="64" t="s">
        <v>200</v>
      </c>
      <c r="B33" s="63" t="s">
        <v>198</v>
      </c>
      <c r="C33" s="67" t="s">
        <v>235</v>
      </c>
      <c r="D33" s="67" t="s">
        <v>235</v>
      </c>
      <c r="E33" s="67" t="s">
        <v>235</v>
      </c>
    </row>
    <row r="34" spans="1:5" ht="28.5">
      <c r="A34" s="62" t="s">
        <v>281</v>
      </c>
      <c r="B34" s="63" t="s">
        <v>198</v>
      </c>
      <c r="C34" s="20">
        <f t="shared" si="0"/>
        <v>84863.87836</v>
      </c>
      <c r="D34" s="20">
        <v>84863.87836</v>
      </c>
      <c r="E34" s="67" t="s">
        <v>235</v>
      </c>
    </row>
    <row r="35" spans="1:5" ht="16.5" customHeight="1">
      <c r="A35" s="64" t="s">
        <v>199</v>
      </c>
      <c r="B35" s="63" t="s">
        <v>198</v>
      </c>
      <c r="C35" s="20">
        <f t="shared" si="0"/>
        <v>84863.87836</v>
      </c>
      <c r="D35" s="20">
        <v>84863.87836</v>
      </c>
      <c r="E35" s="67" t="s">
        <v>235</v>
      </c>
    </row>
    <row r="36" spans="1:5" ht="42.75">
      <c r="A36" s="62" t="s">
        <v>282</v>
      </c>
      <c r="B36" s="1" t="s">
        <v>19</v>
      </c>
      <c r="C36" s="196" t="s">
        <v>86</v>
      </c>
      <c r="D36" s="165"/>
      <c r="E36" s="197"/>
    </row>
    <row r="37" spans="1:5" ht="28.5">
      <c r="A37" s="62" t="s">
        <v>249</v>
      </c>
      <c r="B37" s="63" t="s">
        <v>196</v>
      </c>
      <c r="C37" s="17">
        <f aca="true" t="shared" si="1" ref="C37:C42">D37</f>
        <v>488</v>
      </c>
      <c r="D37" s="17">
        <v>488</v>
      </c>
      <c r="E37" s="67" t="s">
        <v>235</v>
      </c>
    </row>
    <row r="38" spans="1:5" ht="15">
      <c r="A38" s="62" t="s">
        <v>250</v>
      </c>
      <c r="B38" s="63" t="s">
        <v>196</v>
      </c>
      <c r="C38" s="17">
        <f t="shared" si="1"/>
        <v>410.328</v>
      </c>
      <c r="D38" s="17">
        <v>410.328</v>
      </c>
      <c r="E38" s="67" t="s">
        <v>235</v>
      </c>
    </row>
    <row r="39" spans="1:5" ht="18" customHeight="1">
      <c r="A39" s="62" t="s">
        <v>251</v>
      </c>
      <c r="B39" s="63" t="s">
        <v>194</v>
      </c>
      <c r="C39" s="17">
        <f t="shared" si="1"/>
        <v>1136.049</v>
      </c>
      <c r="D39" s="17">
        <v>1136.049</v>
      </c>
      <c r="E39" s="67" t="s">
        <v>235</v>
      </c>
    </row>
    <row r="40" spans="1:5" ht="15">
      <c r="A40" s="62" t="s">
        <v>252</v>
      </c>
      <c r="B40" s="63" t="s">
        <v>189</v>
      </c>
      <c r="C40" s="67" t="s">
        <v>235</v>
      </c>
      <c r="D40" s="67" t="s">
        <v>235</v>
      </c>
      <c r="E40" s="67" t="s">
        <v>235</v>
      </c>
    </row>
    <row r="41" spans="1:5" ht="28.5">
      <c r="A41" s="62" t="s">
        <v>253</v>
      </c>
      <c r="B41" s="63" t="s">
        <v>189</v>
      </c>
      <c r="C41" s="17">
        <f t="shared" si="1"/>
        <v>1131.9650000000001</v>
      </c>
      <c r="D41" s="17">
        <v>1131.9650000000001</v>
      </c>
      <c r="E41" s="67" t="s">
        <v>235</v>
      </c>
    </row>
    <row r="42" spans="1:5" ht="15">
      <c r="A42" s="64" t="s">
        <v>191</v>
      </c>
      <c r="B42" s="63" t="s">
        <v>189</v>
      </c>
      <c r="C42" s="17">
        <f t="shared" si="1"/>
        <v>1131.9650000000001</v>
      </c>
      <c r="D42" s="17">
        <v>1131.9650000000001</v>
      </c>
      <c r="E42" s="67" t="s">
        <v>235</v>
      </c>
    </row>
    <row r="43" spans="1:5" ht="15">
      <c r="A43" s="64" t="s">
        <v>190</v>
      </c>
      <c r="B43" s="63" t="s">
        <v>189</v>
      </c>
      <c r="C43" s="67" t="s">
        <v>235</v>
      </c>
      <c r="D43" s="67" t="s">
        <v>235</v>
      </c>
      <c r="E43" s="67" t="s">
        <v>235</v>
      </c>
    </row>
    <row r="44" spans="1:5" ht="28.5" customHeight="1">
      <c r="A44" s="62" t="s">
        <v>254</v>
      </c>
      <c r="B44" s="63" t="s">
        <v>187</v>
      </c>
      <c r="C44" s="67" t="s">
        <v>235</v>
      </c>
      <c r="D44" s="67" t="s">
        <v>235</v>
      </c>
      <c r="E44" s="67" t="s">
        <v>235</v>
      </c>
    </row>
    <row r="45" spans="1:5" ht="28.5" customHeight="1">
      <c r="A45" s="62" t="s">
        <v>255</v>
      </c>
      <c r="B45" s="63" t="s">
        <v>256</v>
      </c>
      <c r="C45" s="67" t="s">
        <v>235</v>
      </c>
      <c r="D45" s="67" t="s">
        <v>235</v>
      </c>
      <c r="E45" s="67" t="s">
        <v>235</v>
      </c>
    </row>
    <row r="46" spans="1:5" ht="30.75" customHeight="1">
      <c r="A46" s="62" t="s">
        <v>258</v>
      </c>
      <c r="B46" s="63" t="s">
        <v>186</v>
      </c>
      <c r="C46" s="17">
        <f>D46</f>
        <v>228.668307</v>
      </c>
      <c r="D46" s="17">
        <f>351.257*0.651</f>
        <v>228.668307</v>
      </c>
      <c r="E46" s="67" t="s">
        <v>235</v>
      </c>
    </row>
    <row r="47" spans="1:5" ht="30.75" customHeight="1">
      <c r="A47" s="62" t="s">
        <v>257</v>
      </c>
      <c r="B47" s="63" t="s">
        <v>186</v>
      </c>
      <c r="C47" s="67" t="s">
        <v>235</v>
      </c>
      <c r="D47" s="67" t="s">
        <v>235</v>
      </c>
      <c r="E47" s="67" t="s">
        <v>235</v>
      </c>
    </row>
    <row r="48" spans="1:5" ht="42.75">
      <c r="A48" s="62" t="s">
        <v>259</v>
      </c>
      <c r="B48" s="63" t="s">
        <v>184</v>
      </c>
      <c r="C48" s="17">
        <f>D48</f>
        <v>160.13456197752032</v>
      </c>
      <c r="D48" s="17">
        <v>160.13456197752032</v>
      </c>
      <c r="E48" s="67" t="s">
        <v>235</v>
      </c>
    </row>
    <row r="49" spans="1:10" ht="42.75">
      <c r="A49" s="62" t="s">
        <v>260</v>
      </c>
      <c r="B49" s="63" t="s">
        <v>182</v>
      </c>
      <c r="C49" s="58">
        <f>D49</f>
        <v>0.01875271225096805</v>
      </c>
      <c r="D49" s="58">
        <v>0.01875271225096805</v>
      </c>
      <c r="E49" s="67" t="s">
        <v>235</v>
      </c>
      <c r="J49" s="160"/>
    </row>
    <row r="50" spans="1:5" ht="42.75">
      <c r="A50" s="62" t="s">
        <v>261</v>
      </c>
      <c r="B50" s="63" t="s">
        <v>180</v>
      </c>
      <c r="C50" s="17">
        <f>D50</f>
        <v>2.464</v>
      </c>
      <c r="D50" s="17">
        <v>2.464</v>
      </c>
      <c r="E50" s="67" t="s">
        <v>235</v>
      </c>
    </row>
    <row r="51" spans="1:5" ht="15">
      <c r="A51" s="14"/>
      <c r="B51" s="14"/>
      <c r="C51" s="14"/>
      <c r="D51" s="14"/>
      <c r="E51" s="14"/>
    </row>
    <row r="52" spans="1:5" ht="15.75" customHeight="1">
      <c r="A52" s="167" t="s">
        <v>283</v>
      </c>
      <c r="B52" s="167"/>
      <c r="C52" s="167"/>
      <c r="D52" s="167"/>
      <c r="E52" s="167"/>
    </row>
    <row r="53" spans="1:5" ht="27.75" customHeight="1">
      <c r="A53" s="198" t="s">
        <v>284</v>
      </c>
      <c r="B53" s="198"/>
      <c r="C53" s="198"/>
      <c r="D53" s="198"/>
      <c r="E53" s="11"/>
    </row>
    <row r="54" spans="1:5" ht="30" customHeight="1">
      <c r="A54" s="11"/>
      <c r="B54" s="11"/>
      <c r="C54" s="11"/>
      <c r="D54" s="11"/>
      <c r="E54" s="11"/>
    </row>
    <row r="55" spans="1:4" ht="15">
      <c r="A55" s="9"/>
      <c r="B55" s="10"/>
      <c r="C55" s="9"/>
      <c r="D55" s="9"/>
    </row>
    <row r="56" spans="1:4" ht="14.25" customHeight="1">
      <c r="A56" s="9"/>
      <c r="B56" s="9"/>
      <c r="C56" s="9"/>
      <c r="D56" s="9"/>
    </row>
    <row r="57" spans="1:4" ht="15">
      <c r="A57" s="9"/>
      <c r="B57" s="9"/>
      <c r="C57" s="9"/>
      <c r="D57" s="9"/>
    </row>
    <row r="58" spans="1:4" ht="15">
      <c r="A58" s="9"/>
      <c r="B58" s="9"/>
      <c r="C58" s="9"/>
      <c r="D58" s="9"/>
    </row>
    <row r="59" spans="1:4" ht="15">
      <c r="A59" s="9"/>
      <c r="B59" s="9"/>
      <c r="C59" s="9"/>
      <c r="D59" s="9"/>
    </row>
    <row r="67" ht="15">
      <c r="D67" s="8"/>
    </row>
  </sheetData>
  <sheetProtection/>
  <mergeCells count="10">
    <mergeCell ref="C10:E10"/>
    <mergeCell ref="C36:E36"/>
    <mergeCell ref="A52:E52"/>
    <mergeCell ref="A53:D53"/>
    <mergeCell ref="A1:E1"/>
    <mergeCell ref="B3:E3"/>
    <mergeCell ref="B4:E4"/>
    <mergeCell ref="B5:E5"/>
    <mergeCell ref="B6:E6"/>
    <mergeCell ref="B7:E7"/>
  </mergeCells>
  <hyperlinks>
    <hyperlink ref="C36" r:id="rId1" display="http://www.tgc-2.ru/invest/financial.htm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PageLayoutView="0" workbookViewId="0" topLeftCell="A1">
      <selection activeCell="I19" sqref="I19"/>
    </sheetView>
  </sheetViews>
  <sheetFormatPr defaultColWidth="9.140625" defaultRowHeight="15"/>
  <cols>
    <col min="1" max="1" width="47.7109375" style="7" customWidth="1"/>
    <col min="2" max="2" width="14.140625" style="7" customWidth="1"/>
    <col min="3" max="3" width="18.421875" style="7" customWidth="1"/>
    <col min="4" max="4" width="18.28125" style="7" customWidth="1"/>
    <col min="5" max="5" width="14.00390625" style="7" customWidth="1"/>
    <col min="6" max="8" width="9.140625" style="7" customWidth="1"/>
    <col min="9" max="9" width="11.7109375" style="7" bestFit="1" customWidth="1"/>
    <col min="10" max="16384" width="9.140625" style="7" customWidth="1"/>
  </cols>
  <sheetData>
    <row r="1" spans="1:5" ht="36" customHeight="1">
      <c r="A1" s="168" t="s">
        <v>324</v>
      </c>
      <c r="B1" s="168"/>
      <c r="C1" s="168"/>
      <c r="D1" s="168"/>
      <c r="E1" s="168"/>
    </row>
    <row r="2" spans="1:5" ht="14.25" customHeight="1" thickBot="1">
      <c r="A2" s="14"/>
      <c r="B2" s="14"/>
      <c r="C2" s="14"/>
      <c r="D2" s="14"/>
      <c r="E2" s="14"/>
    </row>
    <row r="3" spans="1:5" ht="34.5" customHeight="1">
      <c r="A3" s="47" t="s">
        <v>233</v>
      </c>
      <c r="B3" s="169" t="s">
        <v>325</v>
      </c>
      <c r="C3" s="170"/>
      <c r="D3" s="170"/>
      <c r="E3" s="171"/>
    </row>
    <row r="4" spans="1:5" ht="15">
      <c r="A4" s="46" t="s">
        <v>231</v>
      </c>
      <c r="B4" s="172">
        <v>7606053324</v>
      </c>
      <c r="C4" s="173"/>
      <c r="D4" s="173"/>
      <c r="E4" s="174"/>
    </row>
    <row r="5" spans="1:5" ht="15">
      <c r="A5" s="46" t="s">
        <v>230</v>
      </c>
      <c r="B5" s="172">
        <v>760631001</v>
      </c>
      <c r="C5" s="173"/>
      <c r="D5" s="173"/>
      <c r="E5" s="174"/>
    </row>
    <row r="6" spans="1:5" ht="15">
      <c r="A6" s="46" t="s">
        <v>229</v>
      </c>
      <c r="B6" s="172" t="s">
        <v>234</v>
      </c>
      <c r="C6" s="173"/>
      <c r="D6" s="173"/>
      <c r="E6" s="174"/>
    </row>
    <row r="7" spans="1:5" ht="15.75" thickBot="1">
      <c r="A7" s="45" t="s">
        <v>228</v>
      </c>
      <c r="B7" s="175" t="s">
        <v>326</v>
      </c>
      <c r="C7" s="176"/>
      <c r="D7" s="176"/>
      <c r="E7" s="177"/>
    </row>
    <row r="8" spans="1:5" ht="15">
      <c r="A8" s="12"/>
      <c r="B8" s="12"/>
      <c r="C8" s="12"/>
      <c r="D8" s="12"/>
      <c r="E8" s="12"/>
    </row>
    <row r="9" spans="1:5" ht="14.25" customHeight="1" thickBot="1">
      <c r="A9" s="12"/>
      <c r="B9" s="12"/>
      <c r="C9" s="12"/>
      <c r="D9" s="12"/>
      <c r="E9" s="12"/>
    </row>
    <row r="10" spans="1:5" ht="30.75" thickBot="1">
      <c r="A10" s="44" t="s">
        <v>227</v>
      </c>
      <c r="B10" s="43" t="s">
        <v>226</v>
      </c>
      <c r="C10" s="161" t="s">
        <v>225</v>
      </c>
      <c r="D10" s="162"/>
      <c r="E10" s="163"/>
    </row>
    <row r="11" spans="1:5" ht="31.5" customHeight="1" thickBot="1">
      <c r="A11" s="41" t="s">
        <v>224</v>
      </c>
      <c r="B11" s="40"/>
      <c r="C11" s="39" t="s">
        <v>223</v>
      </c>
      <c r="D11" s="38" t="s">
        <v>222</v>
      </c>
      <c r="E11" s="37" t="s">
        <v>221</v>
      </c>
    </row>
    <row r="12" spans="1:5" ht="15">
      <c r="A12" s="36" t="s">
        <v>219</v>
      </c>
      <c r="B12" s="35"/>
      <c r="C12" s="34">
        <f>SUM(D12:E12)</f>
        <v>825167.41559168</v>
      </c>
      <c r="D12" s="33">
        <v>825167.41559168</v>
      </c>
      <c r="E12" s="153" t="s">
        <v>235</v>
      </c>
    </row>
    <row r="13" spans="1:9" ht="48.75" customHeight="1">
      <c r="A13" s="19" t="s">
        <v>218</v>
      </c>
      <c r="B13" s="18" t="s">
        <v>198</v>
      </c>
      <c r="C13" s="34">
        <f>SUM(D13:E13)</f>
        <v>800957.8529399999</v>
      </c>
      <c r="D13" s="20">
        <v>800957.8529399999</v>
      </c>
      <c r="E13" s="153" t="s">
        <v>235</v>
      </c>
      <c r="I13" s="48"/>
    </row>
    <row r="14" spans="1:5" ht="28.5">
      <c r="A14" s="21" t="s">
        <v>217</v>
      </c>
      <c r="B14" s="18" t="s">
        <v>198</v>
      </c>
      <c r="C14" s="23"/>
      <c r="D14" s="49" t="s">
        <v>235</v>
      </c>
      <c r="E14" s="153" t="s">
        <v>235</v>
      </c>
    </row>
    <row r="15" spans="1:5" ht="16.5" customHeight="1">
      <c r="A15" s="21" t="s">
        <v>216</v>
      </c>
      <c r="B15" s="18" t="s">
        <v>198</v>
      </c>
      <c r="C15" s="34">
        <f>SUM(D15:E15)</f>
        <v>447859.0581776425</v>
      </c>
      <c r="D15" s="20">
        <v>447859.0581776425</v>
      </c>
      <c r="E15" s="153" t="s">
        <v>235</v>
      </c>
    </row>
    <row r="16" spans="1:5" ht="57">
      <c r="A16" s="21" t="s">
        <v>215</v>
      </c>
      <c r="B16" s="18" t="s">
        <v>198</v>
      </c>
      <c r="C16" s="34">
        <f>SUM(D16:E16)</f>
        <v>42685.64196601535</v>
      </c>
      <c r="D16" s="20">
        <v>42685.64196601535</v>
      </c>
      <c r="E16" s="153" t="s">
        <v>235</v>
      </c>
    </row>
    <row r="17" spans="1:5" ht="15">
      <c r="A17" s="32" t="s">
        <v>214</v>
      </c>
      <c r="B17" s="18" t="s">
        <v>236</v>
      </c>
      <c r="C17" s="23"/>
      <c r="D17" s="154"/>
      <c r="E17" s="153" t="s">
        <v>235</v>
      </c>
    </row>
    <row r="18" spans="1:5" ht="15">
      <c r="A18" s="32" t="s">
        <v>213</v>
      </c>
      <c r="B18" s="18" t="s">
        <v>198</v>
      </c>
      <c r="C18" s="23"/>
      <c r="D18" s="20"/>
      <c r="E18" s="153" t="s">
        <v>235</v>
      </c>
    </row>
    <row r="19" spans="1:5" ht="29.25" customHeight="1">
      <c r="A19" s="21" t="s">
        <v>212</v>
      </c>
      <c r="B19" s="18" t="s">
        <v>198</v>
      </c>
      <c r="C19" s="34">
        <f>SUM(D19:E19)</f>
        <v>573.9960245193132</v>
      </c>
      <c r="D19" s="20">
        <v>573.9960245193132</v>
      </c>
      <c r="E19" s="153" t="s">
        <v>235</v>
      </c>
    </row>
    <row r="20" spans="1:7" ht="28.5" customHeight="1">
      <c r="A20" s="21" t="s">
        <v>211</v>
      </c>
      <c r="B20" s="18" t="s">
        <v>198</v>
      </c>
      <c r="C20" s="34">
        <f>SUM(D20:E20)</f>
        <v>1806.9218197126775</v>
      </c>
      <c r="D20" s="20">
        <v>1806.9218197126775</v>
      </c>
      <c r="E20" s="153" t="s">
        <v>235</v>
      </c>
      <c r="G20" s="50">
        <v>154.6</v>
      </c>
    </row>
    <row r="21" spans="1:7" ht="42.75">
      <c r="A21" s="21" t="s">
        <v>210</v>
      </c>
      <c r="B21" s="18" t="s">
        <v>198</v>
      </c>
      <c r="C21" s="34">
        <f>SUM(D21:E21)</f>
        <v>48151.90889029908</v>
      </c>
      <c r="D21" s="20">
        <v>48151.90889029908</v>
      </c>
      <c r="E21" s="153" t="s">
        <v>235</v>
      </c>
      <c r="G21" s="50">
        <v>6499.9</v>
      </c>
    </row>
    <row r="22" spans="1:8" ht="57">
      <c r="A22" s="21" t="s">
        <v>208</v>
      </c>
      <c r="B22" s="18" t="s">
        <v>198</v>
      </c>
      <c r="C22" s="34">
        <f>SUM(D22:E22)</f>
        <v>16303.845078495475</v>
      </c>
      <c r="D22" s="155">
        <v>16303.845078495475</v>
      </c>
      <c r="E22" s="153" t="s">
        <v>235</v>
      </c>
      <c r="G22" s="50">
        <v>1868.5</v>
      </c>
      <c r="H22" s="29"/>
    </row>
    <row r="23" spans="1:7" ht="28.5">
      <c r="A23" s="21" t="s">
        <v>207</v>
      </c>
      <c r="B23" s="18" t="s">
        <v>198</v>
      </c>
      <c r="C23" s="34">
        <f>SUM(D23:E23)</f>
        <v>25765.151441961953</v>
      </c>
      <c r="D23" s="20">
        <v>25765.151441961953</v>
      </c>
      <c r="E23" s="153" t="s">
        <v>235</v>
      </c>
      <c r="G23" s="50">
        <v>2991.5</v>
      </c>
    </row>
    <row r="24" spans="1:7" ht="28.5" customHeight="1">
      <c r="A24" s="28" t="s">
        <v>206</v>
      </c>
      <c r="B24" s="18" t="s">
        <v>198</v>
      </c>
      <c r="C24" s="34">
        <f aca="true" t="shared" si="0" ref="C24:C30">SUM(D24:E24)</f>
        <v>13715.740401594745</v>
      </c>
      <c r="D24" s="20">
        <v>13715.740401594745</v>
      </c>
      <c r="E24" s="153" t="s">
        <v>235</v>
      </c>
      <c r="G24" s="50"/>
    </row>
    <row r="25" spans="1:8" ht="28.5">
      <c r="A25" s="21" t="s">
        <v>205</v>
      </c>
      <c r="B25" s="18" t="s">
        <v>198</v>
      </c>
      <c r="C25" s="34">
        <f t="shared" si="0"/>
        <v>64039.97399483093</v>
      </c>
      <c r="D25" s="20">
        <v>64039.97399483093</v>
      </c>
      <c r="E25" s="153" t="s">
        <v>235</v>
      </c>
      <c r="G25" s="50">
        <v>7799.1</v>
      </c>
      <c r="H25" s="29"/>
    </row>
    <row r="26" spans="1:7" ht="27.75" customHeight="1">
      <c r="A26" s="28" t="s">
        <v>204</v>
      </c>
      <c r="B26" s="18" t="s">
        <v>198</v>
      </c>
      <c r="C26" s="34">
        <f t="shared" si="0"/>
        <v>24564.670311968744</v>
      </c>
      <c r="D26" s="20">
        <v>24564.670311968744</v>
      </c>
      <c r="E26" s="153" t="s">
        <v>235</v>
      </c>
      <c r="G26" s="50"/>
    </row>
    <row r="27" spans="1:7" ht="42.75">
      <c r="A27" s="21" t="s">
        <v>237</v>
      </c>
      <c r="B27" s="18" t="s">
        <v>198</v>
      </c>
      <c r="C27" s="34">
        <f t="shared" si="0"/>
        <v>20245.555031085034</v>
      </c>
      <c r="D27" s="20">
        <v>20245.555031085034</v>
      </c>
      <c r="E27" s="153" t="s">
        <v>235</v>
      </c>
      <c r="G27" s="50">
        <v>818.4</v>
      </c>
    </row>
    <row r="28" spans="1:5" ht="71.25">
      <c r="A28" s="21" t="s">
        <v>203</v>
      </c>
      <c r="B28" s="18" t="s">
        <v>198</v>
      </c>
      <c r="C28" s="34">
        <f t="shared" si="0"/>
        <v>2442.033058721058</v>
      </c>
      <c r="D28" s="20">
        <v>2442.033058721058</v>
      </c>
      <c r="E28" s="153" t="s">
        <v>235</v>
      </c>
    </row>
    <row r="29" spans="1:6" ht="15">
      <c r="A29" s="21" t="s">
        <v>238</v>
      </c>
      <c r="B29" s="18" t="s">
        <v>198</v>
      </c>
      <c r="C29" s="34">
        <f t="shared" si="0"/>
        <v>131083.7674567165</v>
      </c>
      <c r="D29" s="20">
        <f>D13-D15-D16-D19-D20-D21-D22-D23-D25-D27-D28</f>
        <v>131083.7674567165</v>
      </c>
      <c r="E29" s="153" t="s">
        <v>235</v>
      </c>
      <c r="F29" s="26"/>
    </row>
    <row r="30" spans="1:5" ht="28.5">
      <c r="A30" s="19" t="s">
        <v>202</v>
      </c>
      <c r="B30" s="18" t="s">
        <v>198</v>
      </c>
      <c r="C30" s="34">
        <f t="shared" si="0"/>
        <v>24209.562651680084</v>
      </c>
      <c r="D30" s="20">
        <f>D12-D13</f>
        <v>24209.562651680084</v>
      </c>
      <c r="E30" s="153" t="s">
        <v>235</v>
      </c>
    </row>
    <row r="31" spans="1:5" ht="15">
      <c r="A31" s="19" t="s">
        <v>201</v>
      </c>
      <c r="B31" s="18" t="s">
        <v>198</v>
      </c>
      <c r="C31" s="23"/>
      <c r="D31" s="20"/>
      <c r="E31" s="153" t="s">
        <v>235</v>
      </c>
    </row>
    <row r="32" spans="1:5" ht="72" customHeight="1">
      <c r="A32" s="21" t="s">
        <v>200</v>
      </c>
      <c r="B32" s="18" t="s">
        <v>198</v>
      </c>
      <c r="C32" s="23"/>
      <c r="D32" s="20"/>
      <c r="E32" s="153" t="s">
        <v>235</v>
      </c>
    </row>
    <row r="33" spans="1:5" ht="28.5">
      <c r="A33" s="19" t="s">
        <v>239</v>
      </c>
      <c r="B33" s="18" t="s">
        <v>198</v>
      </c>
      <c r="C33" s="23">
        <f>SUM(D33:E33)</f>
        <v>7810468</v>
      </c>
      <c r="D33" s="155">
        <v>7810468</v>
      </c>
      <c r="E33" s="153" t="s">
        <v>235</v>
      </c>
    </row>
    <row r="34" spans="1:5" ht="16.5" customHeight="1">
      <c r="A34" s="21" t="s">
        <v>199</v>
      </c>
      <c r="B34" s="18" t="s">
        <v>198</v>
      </c>
      <c r="C34" s="23">
        <f>SUM(D34:E34)</f>
        <v>7810468</v>
      </c>
      <c r="D34" s="20">
        <v>7810468</v>
      </c>
      <c r="E34" s="153" t="s">
        <v>235</v>
      </c>
    </row>
    <row r="35" spans="1:5" ht="42.75">
      <c r="A35" s="19" t="s">
        <v>240</v>
      </c>
      <c r="B35" s="18"/>
      <c r="C35" s="164"/>
      <c r="D35" s="165"/>
      <c r="E35" s="166"/>
    </row>
    <row r="36" spans="1:5" ht="15">
      <c r="A36" s="19" t="s">
        <v>241</v>
      </c>
      <c r="B36" s="18" t="s">
        <v>196</v>
      </c>
      <c r="C36" s="156">
        <v>652</v>
      </c>
      <c r="D36" s="157"/>
      <c r="E36" s="52"/>
    </row>
    <row r="37" spans="1:5" ht="15">
      <c r="A37" s="19" t="s">
        <v>197</v>
      </c>
      <c r="B37" s="18" t="s">
        <v>196</v>
      </c>
      <c r="C37" s="156">
        <v>402.1</v>
      </c>
      <c r="D37" s="157"/>
      <c r="E37" s="52"/>
    </row>
    <row r="38" spans="1:5" ht="18" customHeight="1">
      <c r="A38" s="19" t="s">
        <v>195</v>
      </c>
      <c r="B38" s="18" t="s">
        <v>194</v>
      </c>
      <c r="C38" s="51">
        <v>870.661</v>
      </c>
      <c r="D38" s="157">
        <v>870.661</v>
      </c>
      <c r="E38" s="52"/>
    </row>
    <row r="39" spans="1:5" ht="15">
      <c r="A39" s="19" t="s">
        <v>193</v>
      </c>
      <c r="B39" s="18" t="s">
        <v>189</v>
      </c>
      <c r="C39" s="51"/>
      <c r="D39" s="17"/>
      <c r="E39" s="52"/>
    </row>
    <row r="40" spans="1:5" ht="28.5">
      <c r="A40" s="19" t="s">
        <v>192</v>
      </c>
      <c r="B40" s="18" t="s">
        <v>189</v>
      </c>
      <c r="C40" s="51">
        <f>D40</f>
        <v>836.659</v>
      </c>
      <c r="D40" s="17">
        <v>836.659</v>
      </c>
      <c r="E40" s="158"/>
    </row>
    <row r="41" spans="1:5" ht="15">
      <c r="A41" s="21" t="s">
        <v>191</v>
      </c>
      <c r="B41" s="18" t="s">
        <v>189</v>
      </c>
      <c r="C41" s="51">
        <f>C40-C42</f>
        <v>833.895</v>
      </c>
      <c r="D41" s="17"/>
      <c r="E41" s="52"/>
    </row>
    <row r="42" spans="1:5" ht="15">
      <c r="A42" s="21" t="s">
        <v>190</v>
      </c>
      <c r="B42" s="18" t="s">
        <v>189</v>
      </c>
      <c r="C42" s="51">
        <v>2.764</v>
      </c>
      <c r="D42" s="17"/>
      <c r="E42" s="52"/>
    </row>
    <row r="43" spans="1:5" ht="28.5" customHeight="1">
      <c r="A43" s="19" t="s">
        <v>188</v>
      </c>
      <c r="B43" s="18" t="s">
        <v>187</v>
      </c>
      <c r="C43" s="51">
        <v>2.9</v>
      </c>
      <c r="D43" s="17"/>
      <c r="E43" s="52"/>
    </row>
    <row r="44" spans="1:5" ht="30.75" customHeight="1">
      <c r="A44" s="19" t="s">
        <v>242</v>
      </c>
      <c r="B44" s="18" t="s">
        <v>186</v>
      </c>
      <c r="C44" s="51">
        <f>SUM(D44:E44)</f>
        <v>0</v>
      </c>
      <c r="D44" s="17"/>
      <c r="E44" s="52"/>
    </row>
    <row r="45" spans="1:5" ht="42.75">
      <c r="A45" s="19" t="s">
        <v>185</v>
      </c>
      <c r="B45" s="18" t="s">
        <v>184</v>
      </c>
      <c r="C45" s="51">
        <v>148.3</v>
      </c>
      <c r="D45" s="17">
        <f>C45</f>
        <v>148.3</v>
      </c>
      <c r="E45" s="52"/>
    </row>
    <row r="46" spans="1:5" ht="42.75">
      <c r="A46" s="19" t="s">
        <v>183</v>
      </c>
      <c r="B46" s="18" t="s">
        <v>182</v>
      </c>
      <c r="C46" s="53">
        <f>(35699.278/D38)/1000</f>
        <v>0.04100250039912205</v>
      </c>
      <c r="D46" s="22">
        <f>C46</f>
        <v>0.04100250039912205</v>
      </c>
      <c r="E46" s="54"/>
    </row>
    <row r="47" spans="1:5" ht="43.5" thickBot="1">
      <c r="A47" s="16" t="s">
        <v>181</v>
      </c>
      <c r="B47" s="15" t="s">
        <v>180</v>
      </c>
      <c r="C47" s="55">
        <f>SUM(D47:E47)</f>
        <v>2.869197035355896</v>
      </c>
      <c r="D47" s="56">
        <f>(3422052*0.73)/D38/1000</f>
        <v>2.869197035355896</v>
      </c>
      <c r="E47" s="57"/>
    </row>
    <row r="48" spans="1:5" ht="15">
      <c r="A48" s="14"/>
      <c r="B48" s="14"/>
      <c r="C48" s="14"/>
      <c r="D48" s="14"/>
      <c r="E48" s="14"/>
    </row>
    <row r="49" spans="1:5" ht="15">
      <c r="A49" s="13" t="s">
        <v>179</v>
      </c>
      <c r="B49" s="11"/>
      <c r="C49" s="12"/>
      <c r="D49" s="12"/>
      <c r="E49" s="12"/>
    </row>
    <row r="50" spans="1:5" ht="15.75" customHeight="1">
      <c r="A50" s="167"/>
      <c r="B50" s="167"/>
      <c r="C50" s="167"/>
      <c r="D50" s="167"/>
      <c r="E50" s="167"/>
    </row>
    <row r="51" spans="1:5" ht="17.25" customHeight="1">
      <c r="A51" s="167" t="s">
        <v>243</v>
      </c>
      <c r="B51" s="167"/>
      <c r="C51" s="167"/>
      <c r="D51" s="167"/>
      <c r="E51" s="167"/>
    </row>
    <row r="52" spans="1:5" ht="29.25" customHeight="1">
      <c r="A52" s="167" t="s">
        <v>244</v>
      </c>
      <c r="B52" s="167"/>
      <c r="C52" s="167"/>
      <c r="D52" s="167"/>
      <c r="E52" s="167"/>
    </row>
    <row r="53" spans="1:5" ht="35.25" customHeight="1">
      <c r="A53" s="167" t="s">
        <v>245</v>
      </c>
      <c r="B53" s="167"/>
      <c r="C53" s="167"/>
      <c r="D53" s="167"/>
      <c r="E53" s="167"/>
    </row>
    <row r="57" ht="14.25" customHeight="1"/>
  </sheetData>
  <sheetProtection/>
  <mergeCells count="12">
    <mergeCell ref="A1:E1"/>
    <mergeCell ref="B3:E3"/>
    <mergeCell ref="B4:E4"/>
    <mergeCell ref="B5:E5"/>
    <mergeCell ref="B6:E6"/>
    <mergeCell ref="B7:E7"/>
    <mergeCell ref="C10:E10"/>
    <mergeCell ref="C35:E35"/>
    <mergeCell ref="A50:E50"/>
    <mergeCell ref="A51:E51"/>
    <mergeCell ref="A52:E52"/>
    <mergeCell ref="A53:E5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76"/>
  <sheetViews>
    <sheetView showGridLines="0" zoomScalePageLayoutView="0" workbookViewId="0" topLeftCell="A13">
      <selection activeCell="C39" sqref="C39:C40"/>
    </sheetView>
  </sheetViews>
  <sheetFormatPr defaultColWidth="9.140625" defaultRowHeight="15"/>
  <cols>
    <col min="1" max="1" width="9.140625" style="74" customWidth="1"/>
    <col min="2" max="2" width="6.57421875" style="109" customWidth="1"/>
    <col min="3" max="3" width="56.8515625" style="109" customWidth="1"/>
    <col min="4" max="4" width="14.28125" style="109" customWidth="1"/>
    <col min="5" max="5" width="22.140625" style="110" customWidth="1"/>
    <col min="6" max="6" width="22.140625" style="74" customWidth="1"/>
    <col min="7" max="7" width="12.7109375" style="0" bestFit="1" customWidth="1"/>
    <col min="8" max="8" width="11.7109375" style="0" bestFit="1" customWidth="1"/>
    <col min="9" max="9" width="12.8515625" style="0" bestFit="1" customWidth="1"/>
    <col min="10" max="10" width="12.7109375" style="0" bestFit="1" customWidth="1"/>
    <col min="11" max="11" width="10.57421875" style="0" bestFit="1" customWidth="1"/>
  </cols>
  <sheetData>
    <row r="1" spans="2:6" ht="15.75">
      <c r="B1" s="178" t="s">
        <v>285</v>
      </c>
      <c r="C1" s="178"/>
      <c r="D1" s="178"/>
      <c r="E1" s="178"/>
      <c r="F1" s="178"/>
    </row>
    <row r="2" spans="2:6" ht="15.75">
      <c r="B2" s="179" t="str">
        <f>IF(org=0,"Не определено",org)</f>
        <v>Главное управление ОАО "ТГК-2" по Костромской области</v>
      </c>
      <c r="C2" s="179"/>
      <c r="D2" s="179"/>
      <c r="E2" s="179"/>
      <c r="F2" s="179"/>
    </row>
    <row r="3" spans="2:6" ht="15">
      <c r="B3" s="180" t="s">
        <v>286</v>
      </c>
      <c r="C3" s="180"/>
      <c r="D3" s="180"/>
      <c r="E3" s="180"/>
      <c r="F3" s="180"/>
    </row>
    <row r="4" spans="2:6" ht="24">
      <c r="B4" s="75" t="s">
        <v>0</v>
      </c>
      <c r="C4" s="76" t="s">
        <v>1</v>
      </c>
      <c r="D4" s="76" t="s">
        <v>2</v>
      </c>
      <c r="E4" s="76" t="s">
        <v>3</v>
      </c>
      <c r="F4" s="76" t="s">
        <v>3</v>
      </c>
    </row>
    <row r="5" spans="2:6" ht="48">
      <c r="B5" s="75"/>
      <c r="C5" s="76"/>
      <c r="D5" s="76"/>
      <c r="E5" s="76" t="s">
        <v>287</v>
      </c>
      <c r="F5" s="76" t="s">
        <v>288</v>
      </c>
    </row>
    <row r="6" spans="2:6" ht="15">
      <c r="B6" s="77" t="s">
        <v>4</v>
      </c>
      <c r="C6" s="77" t="s">
        <v>5</v>
      </c>
      <c r="D6" s="77" t="s">
        <v>6</v>
      </c>
      <c r="E6" s="77" t="s">
        <v>7</v>
      </c>
      <c r="F6" s="77" t="s">
        <v>7</v>
      </c>
    </row>
    <row r="7" spans="2:11" ht="25.5">
      <c r="B7" s="78" t="s">
        <v>4</v>
      </c>
      <c r="C7" s="79" t="s">
        <v>8</v>
      </c>
      <c r="D7" s="80" t="s">
        <v>9</v>
      </c>
      <c r="E7" s="81">
        <f>SUM(E8:E10)</f>
        <v>1064165.3279118729</v>
      </c>
      <c r="F7" s="81">
        <v>1348231.4402074604</v>
      </c>
      <c r="G7" s="3"/>
      <c r="I7" s="82"/>
      <c r="J7" s="3"/>
      <c r="K7" s="83"/>
    </row>
    <row r="8" spans="2:6" ht="15">
      <c r="B8" s="78" t="s">
        <v>265</v>
      </c>
      <c r="C8" s="84"/>
      <c r="D8" s="84"/>
      <c r="E8" s="85"/>
      <c r="F8" s="85"/>
    </row>
    <row r="9" spans="2:6" ht="15">
      <c r="B9" s="86" t="s">
        <v>10</v>
      </c>
      <c r="C9" s="87" t="s">
        <v>11</v>
      </c>
      <c r="D9" s="88" t="s">
        <v>9</v>
      </c>
      <c r="E9" s="89">
        <v>1064165.3279118729</v>
      </c>
      <c r="F9" s="89">
        <v>1348231.4402074604</v>
      </c>
    </row>
    <row r="10" spans="2:6" ht="15">
      <c r="B10" s="90"/>
      <c r="C10" s="91" t="s">
        <v>266</v>
      </c>
      <c r="D10" s="92"/>
      <c r="E10" s="93"/>
      <c r="F10" s="93"/>
    </row>
    <row r="11" spans="2:7" ht="25.5">
      <c r="B11" s="78" t="s">
        <v>5</v>
      </c>
      <c r="C11" s="79" t="s">
        <v>12</v>
      </c>
      <c r="D11" s="80" t="s">
        <v>9</v>
      </c>
      <c r="E11" s="81">
        <f>E13+E21+E23+E24+E25+E26+E27+E28+E29+E30+E31+E32+E35+E38+E40</f>
        <v>1324003.583698</v>
      </c>
      <c r="F11" s="81">
        <v>1461326.7785800009</v>
      </c>
      <c r="G11" s="3"/>
    </row>
    <row r="12" spans="2:7" ht="25.5">
      <c r="B12" s="78" t="s">
        <v>13</v>
      </c>
      <c r="C12" s="94" t="s">
        <v>14</v>
      </c>
      <c r="D12" s="80" t="s">
        <v>9</v>
      </c>
      <c r="E12" s="95">
        <v>0</v>
      </c>
      <c r="F12" s="95">
        <v>0</v>
      </c>
      <c r="G12" s="3"/>
    </row>
    <row r="13" spans="2:7" ht="15">
      <c r="B13" s="78" t="s">
        <v>15</v>
      </c>
      <c r="C13" s="94" t="s">
        <v>16</v>
      </c>
      <c r="D13" s="80" t="s">
        <v>9</v>
      </c>
      <c r="E13" s="81">
        <v>903455.06003</v>
      </c>
      <c r="F13" s="81">
        <v>903455.06003</v>
      </c>
      <c r="G13" s="3"/>
    </row>
    <row r="14" spans="2:6" ht="15">
      <c r="B14" s="96"/>
      <c r="C14" s="84"/>
      <c r="D14" s="84"/>
      <c r="E14" s="85"/>
      <c r="F14" s="85"/>
    </row>
    <row r="15" spans="2:6" ht="15">
      <c r="B15" s="86"/>
      <c r="C15" s="97" t="s">
        <v>18</v>
      </c>
      <c r="D15" s="88" t="s">
        <v>19</v>
      </c>
      <c r="E15" s="81">
        <f>E13</f>
        <v>903455.06003</v>
      </c>
      <c r="F15" s="81">
        <v>903455.06003</v>
      </c>
    </row>
    <row r="16" spans="2:6" ht="15">
      <c r="B16" s="98"/>
      <c r="C16" s="99" t="s">
        <v>21</v>
      </c>
      <c r="D16" s="100" t="s">
        <v>22</v>
      </c>
      <c r="E16" s="89">
        <v>208344.82937499997</v>
      </c>
      <c r="F16" s="89">
        <v>208344.82937499997</v>
      </c>
    </row>
    <row r="17" spans="2:6" ht="15">
      <c r="B17" s="98"/>
      <c r="C17" s="99" t="s">
        <v>24</v>
      </c>
      <c r="D17" s="88" t="s">
        <v>9</v>
      </c>
      <c r="E17" s="89">
        <v>3.9839136367816086</v>
      </c>
      <c r="F17" s="89">
        <v>3.9839136367816086</v>
      </c>
    </row>
    <row r="18" spans="2:6" ht="15">
      <c r="B18" s="98"/>
      <c r="C18" s="99" t="s">
        <v>26</v>
      </c>
      <c r="D18" s="88" t="s">
        <v>9</v>
      </c>
      <c r="E18" s="89">
        <v>73427.25313000026</v>
      </c>
      <c r="F18" s="89">
        <v>73427.25313000026</v>
      </c>
    </row>
    <row r="19" spans="2:6" ht="15">
      <c r="B19" s="98"/>
      <c r="C19" s="99" t="s">
        <v>28</v>
      </c>
      <c r="D19" s="88" t="s">
        <v>19</v>
      </c>
      <c r="E19" s="101" t="s">
        <v>149</v>
      </c>
      <c r="F19" s="101" t="s">
        <v>149</v>
      </c>
    </row>
    <row r="20" spans="2:6" ht="15">
      <c r="B20" s="90"/>
      <c r="C20" s="102" t="s">
        <v>268</v>
      </c>
      <c r="D20" s="92"/>
      <c r="E20" s="93"/>
      <c r="F20" s="93"/>
    </row>
    <row r="21" spans="2:7" ht="25.5">
      <c r="B21" s="78" t="s">
        <v>29</v>
      </c>
      <c r="C21" s="94" t="s">
        <v>30</v>
      </c>
      <c r="D21" s="80" t="s">
        <v>9</v>
      </c>
      <c r="E21" s="89">
        <v>71385.72495999999</v>
      </c>
      <c r="F21" s="89">
        <v>86751.37140999999</v>
      </c>
      <c r="G21" s="3"/>
    </row>
    <row r="22" spans="2:6" ht="15">
      <c r="B22" s="78" t="s">
        <v>31</v>
      </c>
      <c r="C22" s="103" t="s">
        <v>32</v>
      </c>
      <c r="D22" s="80" t="s">
        <v>33</v>
      </c>
      <c r="E22" s="89">
        <v>1.25</v>
      </c>
      <c r="F22" s="89">
        <v>1.2781</v>
      </c>
    </row>
    <row r="23" spans="2:6" ht="15">
      <c r="B23" s="78" t="s">
        <v>34</v>
      </c>
      <c r="C23" s="103" t="s">
        <v>35</v>
      </c>
      <c r="D23" s="80" t="s">
        <v>36</v>
      </c>
      <c r="E23" s="89">
        <f>E21/E22</f>
        <v>57108.57996799999</v>
      </c>
      <c r="F23" s="89">
        <v>67875.26125498787</v>
      </c>
    </row>
    <row r="24" spans="2:7" ht="25.5">
      <c r="B24" s="78" t="s">
        <v>37</v>
      </c>
      <c r="C24" s="94" t="s">
        <v>38</v>
      </c>
      <c r="D24" s="80" t="s">
        <v>9</v>
      </c>
      <c r="E24" s="89">
        <v>6674.37279</v>
      </c>
      <c r="F24" s="89">
        <v>6763.400570000001</v>
      </c>
      <c r="G24" s="3"/>
    </row>
    <row r="25" spans="2:7" ht="25.5">
      <c r="B25" s="78" t="s">
        <v>39</v>
      </c>
      <c r="C25" s="104" t="s">
        <v>40</v>
      </c>
      <c r="D25" s="80" t="s">
        <v>9</v>
      </c>
      <c r="E25" s="89">
        <v>5463.50562</v>
      </c>
      <c r="F25" s="89">
        <v>5463.50562</v>
      </c>
      <c r="G25" s="3"/>
    </row>
    <row r="26" spans="2:7" ht="15">
      <c r="B26" s="78" t="s">
        <v>41</v>
      </c>
      <c r="C26" s="94" t="s">
        <v>42</v>
      </c>
      <c r="D26" s="80" t="s">
        <v>9</v>
      </c>
      <c r="E26" s="89">
        <v>29019.22333</v>
      </c>
      <c r="F26" s="89">
        <v>35884.44147</v>
      </c>
      <c r="G26" s="3"/>
    </row>
    <row r="27" spans="2:7" ht="25.5">
      <c r="B27" s="78" t="s">
        <v>43</v>
      </c>
      <c r="C27" s="94" t="s">
        <v>44</v>
      </c>
      <c r="D27" s="80" t="s">
        <v>9</v>
      </c>
      <c r="E27" s="89">
        <v>9795.81296</v>
      </c>
      <c r="F27" s="89">
        <v>11910.48839</v>
      </c>
      <c r="G27" s="3"/>
    </row>
    <row r="28" spans="2:6" ht="25.5">
      <c r="B28" s="78" t="s">
        <v>45</v>
      </c>
      <c r="C28" s="94" t="s">
        <v>46</v>
      </c>
      <c r="D28" s="80" t="s">
        <v>9</v>
      </c>
      <c r="E28" s="89">
        <v>42455.4809530725</v>
      </c>
      <c r="F28" s="89">
        <v>51133.4051935381</v>
      </c>
    </row>
    <row r="29" spans="2:6" ht="25.5">
      <c r="B29" s="78" t="s">
        <v>47</v>
      </c>
      <c r="C29" s="94" t="s">
        <v>48</v>
      </c>
      <c r="D29" s="80" t="s">
        <v>9</v>
      </c>
      <c r="E29" s="89">
        <v>11867.6393564721</v>
      </c>
      <c r="F29" s="89">
        <v>14293.3915311435</v>
      </c>
    </row>
    <row r="30" spans="2:7" ht="15">
      <c r="B30" s="78" t="s">
        <v>49</v>
      </c>
      <c r="C30" s="94" t="s">
        <v>50</v>
      </c>
      <c r="D30" s="80" t="s">
        <v>9</v>
      </c>
      <c r="E30" s="89">
        <v>23729.359669999994</v>
      </c>
      <c r="F30" s="89">
        <v>74501.45035</v>
      </c>
      <c r="G30" s="3"/>
    </row>
    <row r="31" spans="2:7" ht="25.5">
      <c r="B31" s="78" t="s">
        <v>51</v>
      </c>
      <c r="C31" s="104" t="s">
        <v>52</v>
      </c>
      <c r="D31" s="80" t="s">
        <v>9</v>
      </c>
      <c r="E31" s="89">
        <v>1305.70784</v>
      </c>
      <c r="F31" s="89">
        <v>1729.8698800000002</v>
      </c>
      <c r="G31" s="3"/>
    </row>
    <row r="32" spans="2:6" ht="15">
      <c r="B32" s="78" t="s">
        <v>53</v>
      </c>
      <c r="C32" s="94" t="s">
        <v>54</v>
      </c>
      <c r="D32" s="80" t="s">
        <v>9</v>
      </c>
      <c r="E32" s="89">
        <v>37086.77103</v>
      </c>
      <c r="F32" s="89">
        <v>76721.11826</v>
      </c>
    </row>
    <row r="33" spans="2:6" ht="15">
      <c r="B33" s="78" t="s">
        <v>55</v>
      </c>
      <c r="C33" s="103" t="s">
        <v>56</v>
      </c>
      <c r="D33" s="80" t="s">
        <v>9</v>
      </c>
      <c r="E33" s="95">
        <v>0</v>
      </c>
      <c r="F33" s="95">
        <v>0</v>
      </c>
    </row>
    <row r="34" spans="2:6" ht="15">
      <c r="B34" s="78" t="s">
        <v>57</v>
      </c>
      <c r="C34" s="103" t="s">
        <v>58</v>
      </c>
      <c r="D34" s="80" t="s">
        <v>9</v>
      </c>
      <c r="E34" s="95">
        <v>0</v>
      </c>
      <c r="F34" s="95">
        <v>0</v>
      </c>
    </row>
    <row r="35" spans="2:6" ht="15">
      <c r="B35" s="78" t="s">
        <v>59</v>
      </c>
      <c r="C35" s="94" t="s">
        <v>60</v>
      </c>
      <c r="D35" s="80" t="s">
        <v>9</v>
      </c>
      <c r="E35" s="89">
        <v>68314.83708045573</v>
      </c>
      <c r="F35" s="89">
        <v>112493.40992531899</v>
      </c>
    </row>
    <row r="36" spans="2:6" ht="15">
      <c r="B36" s="78" t="s">
        <v>61</v>
      </c>
      <c r="C36" s="103" t="s">
        <v>56</v>
      </c>
      <c r="D36" s="80" t="s">
        <v>9</v>
      </c>
      <c r="E36" s="95">
        <v>0</v>
      </c>
      <c r="F36" s="95">
        <v>0</v>
      </c>
    </row>
    <row r="37" spans="2:6" ht="15">
      <c r="B37" s="78" t="s">
        <v>62</v>
      </c>
      <c r="C37" s="103" t="s">
        <v>58</v>
      </c>
      <c r="D37" s="80" t="s">
        <v>9</v>
      </c>
      <c r="E37" s="95">
        <v>0</v>
      </c>
      <c r="F37" s="95">
        <v>0</v>
      </c>
    </row>
    <row r="38" spans="2:7" ht="25.5">
      <c r="B38" s="78" t="s">
        <v>63</v>
      </c>
      <c r="C38" s="94" t="s">
        <v>64</v>
      </c>
      <c r="D38" s="80" t="s">
        <v>9</v>
      </c>
      <c r="E38" s="89">
        <v>37607.82589999999</v>
      </c>
      <c r="F38" s="89">
        <v>57485.43508999999</v>
      </c>
      <c r="G38" s="3"/>
    </row>
    <row r="39" spans="2:6" ht="51">
      <c r="B39" s="78" t="s">
        <v>65</v>
      </c>
      <c r="C39" s="103" t="s">
        <v>66</v>
      </c>
      <c r="D39" s="80" t="s">
        <v>19</v>
      </c>
      <c r="E39" s="105" t="s">
        <v>67</v>
      </c>
      <c r="F39" s="105" t="s">
        <v>67</v>
      </c>
    </row>
    <row r="40" spans="2:6" ht="25.5">
      <c r="B40" s="78" t="s">
        <v>68</v>
      </c>
      <c r="C40" s="94" t="s">
        <v>69</v>
      </c>
      <c r="D40" s="80" t="s">
        <v>9</v>
      </c>
      <c r="E40" s="81">
        <f>SUM(E41:E44)</f>
        <v>18733.682209999995</v>
      </c>
      <c r="F40" s="81">
        <v>22740.430859999993</v>
      </c>
    </row>
    <row r="41" spans="2:6" ht="15">
      <c r="B41" s="78" t="s">
        <v>269</v>
      </c>
      <c r="C41" s="84"/>
      <c r="D41" s="84"/>
      <c r="E41" s="85"/>
      <c r="F41" s="85"/>
    </row>
    <row r="42" spans="2:7" ht="15">
      <c r="B42" s="86" t="s">
        <v>70</v>
      </c>
      <c r="C42" s="106" t="s">
        <v>71</v>
      </c>
      <c r="D42" s="88" t="s">
        <v>9</v>
      </c>
      <c r="E42" s="89">
        <v>15464.238289999994</v>
      </c>
      <c r="F42" s="89">
        <v>18840.079039999993</v>
      </c>
      <c r="G42" s="3"/>
    </row>
    <row r="43" spans="2:7" ht="15">
      <c r="B43" s="86" t="s">
        <v>72</v>
      </c>
      <c r="C43" s="106" t="s">
        <v>73</v>
      </c>
      <c r="D43" s="88" t="s">
        <v>9</v>
      </c>
      <c r="E43" s="89">
        <v>3269.44392</v>
      </c>
      <c r="F43" s="89">
        <v>3900.3518200000003</v>
      </c>
      <c r="G43" s="3"/>
    </row>
    <row r="44" spans="2:6" ht="15">
      <c r="B44" s="90"/>
      <c r="C44" s="102" t="s">
        <v>270</v>
      </c>
      <c r="D44" s="92"/>
      <c r="E44" s="93"/>
      <c r="F44" s="93"/>
    </row>
    <row r="45" spans="2:8" ht="25.5">
      <c r="B45" s="78" t="s">
        <v>6</v>
      </c>
      <c r="C45" s="79" t="s">
        <v>74</v>
      </c>
      <c r="D45" s="80" t="s">
        <v>9</v>
      </c>
      <c r="E45" s="89">
        <f>E7-E11</f>
        <v>-259838.25578612718</v>
      </c>
      <c r="F45" s="89">
        <f>F7-F11</f>
        <v>-113095.33837254043</v>
      </c>
      <c r="G45" s="3"/>
      <c r="H45" s="3"/>
    </row>
    <row r="46" spans="2:6" ht="25.5">
      <c r="B46" s="78" t="s">
        <v>7</v>
      </c>
      <c r="C46" s="79" t="s">
        <v>75</v>
      </c>
      <c r="D46" s="80" t="s">
        <v>9</v>
      </c>
      <c r="E46" s="95">
        <v>0</v>
      </c>
      <c r="F46" s="95">
        <v>0</v>
      </c>
    </row>
    <row r="47" spans="2:6" ht="25.5">
      <c r="B47" s="78" t="s">
        <v>76</v>
      </c>
      <c r="C47" s="94" t="s">
        <v>77</v>
      </c>
      <c r="D47" s="80" t="s">
        <v>9</v>
      </c>
      <c r="E47" s="95">
        <v>0</v>
      </c>
      <c r="F47" s="95">
        <v>0</v>
      </c>
    </row>
    <row r="48" spans="2:6" ht="38.25">
      <c r="B48" s="78" t="s">
        <v>78</v>
      </c>
      <c r="C48" s="79" t="s">
        <v>79</v>
      </c>
      <c r="D48" s="80" t="s">
        <v>9</v>
      </c>
      <c r="E48" s="89">
        <f>E49</f>
        <v>-1063.75</v>
      </c>
      <c r="F48" s="89">
        <v>57575.05</v>
      </c>
    </row>
    <row r="49" spans="2:6" ht="15">
      <c r="B49" s="78" t="s">
        <v>80</v>
      </c>
      <c r="C49" s="94" t="s">
        <v>81</v>
      </c>
      <c r="D49" s="80" t="s">
        <v>9</v>
      </c>
      <c r="E49" s="89">
        <v>-1063.75</v>
      </c>
      <c r="F49" s="89">
        <v>57575.05</v>
      </c>
    </row>
    <row r="50" spans="2:6" ht="15">
      <c r="B50" s="78" t="s">
        <v>82</v>
      </c>
      <c r="C50" s="79" t="s">
        <v>83</v>
      </c>
      <c r="D50" s="80" t="s">
        <v>9</v>
      </c>
      <c r="E50" s="89">
        <v>0</v>
      </c>
      <c r="F50" s="89">
        <v>0</v>
      </c>
    </row>
    <row r="51" spans="2:6" ht="25.5">
      <c r="B51" s="78" t="s">
        <v>84</v>
      </c>
      <c r="C51" s="79" t="s">
        <v>85</v>
      </c>
      <c r="D51" s="80" t="s">
        <v>19</v>
      </c>
      <c r="E51" s="181" t="s">
        <v>289</v>
      </c>
      <c r="F51" s="182"/>
    </row>
    <row r="52" spans="2:6" ht="51">
      <c r="B52" s="78" t="s">
        <v>87</v>
      </c>
      <c r="C52" s="79" t="s">
        <v>88</v>
      </c>
      <c r="D52" s="80" t="s">
        <v>89</v>
      </c>
      <c r="E52" s="89">
        <f>E54+E55+E56</f>
        <v>1166</v>
      </c>
      <c r="F52" s="89">
        <v>1166</v>
      </c>
    </row>
    <row r="53" spans="2:6" ht="15">
      <c r="B53" s="78" t="s">
        <v>271</v>
      </c>
      <c r="C53" s="84"/>
      <c r="D53" s="84"/>
      <c r="E53" s="85"/>
      <c r="F53" s="85"/>
    </row>
    <row r="54" spans="2:6" ht="15">
      <c r="B54" s="86" t="s">
        <v>90</v>
      </c>
      <c r="C54" s="87" t="s">
        <v>91</v>
      </c>
      <c r="D54" s="88" t="s">
        <v>89</v>
      </c>
      <c r="E54" s="89">
        <v>450</v>
      </c>
      <c r="F54" s="89">
        <v>450</v>
      </c>
    </row>
    <row r="55" spans="2:6" ht="15">
      <c r="B55" s="86" t="s">
        <v>92</v>
      </c>
      <c r="C55" s="87" t="s">
        <v>93</v>
      </c>
      <c r="D55" s="88" t="s">
        <v>89</v>
      </c>
      <c r="E55" s="89">
        <v>611</v>
      </c>
      <c r="F55" s="89">
        <v>611</v>
      </c>
    </row>
    <row r="56" spans="2:6" ht="15">
      <c r="B56" s="86" t="s">
        <v>94</v>
      </c>
      <c r="C56" s="87" t="s">
        <v>95</v>
      </c>
      <c r="D56" s="88" t="s">
        <v>89</v>
      </c>
      <c r="E56" s="89">
        <v>105</v>
      </c>
      <c r="F56" s="89">
        <v>105</v>
      </c>
    </row>
    <row r="57" spans="2:6" ht="15">
      <c r="B57" s="90"/>
      <c r="C57" s="91" t="s">
        <v>96</v>
      </c>
      <c r="D57" s="92"/>
      <c r="E57" s="93"/>
      <c r="F57" s="93"/>
    </row>
    <row r="58" spans="2:6" ht="25.5">
      <c r="B58" s="78" t="s">
        <v>97</v>
      </c>
      <c r="C58" s="79" t="s">
        <v>98</v>
      </c>
      <c r="D58" s="80" t="s">
        <v>89</v>
      </c>
      <c r="E58" s="89">
        <v>1093.3204039999991</v>
      </c>
      <c r="F58" s="89">
        <v>1093.3204039999991</v>
      </c>
    </row>
    <row r="59" spans="2:7" ht="25.5">
      <c r="B59" s="78" t="s">
        <v>99</v>
      </c>
      <c r="C59" s="79" t="s">
        <v>100</v>
      </c>
      <c r="D59" s="80" t="s">
        <v>101</v>
      </c>
      <c r="E59" s="107">
        <v>1681.0187</v>
      </c>
      <c r="F59" s="107">
        <v>1681.0187</v>
      </c>
      <c r="G59" s="5"/>
    </row>
    <row r="60" spans="2:7" ht="25.5">
      <c r="B60" s="78" t="s">
        <v>102</v>
      </c>
      <c r="C60" s="79" t="s">
        <v>103</v>
      </c>
      <c r="D60" s="80" t="s">
        <v>101</v>
      </c>
      <c r="E60" s="95">
        <v>0</v>
      </c>
      <c r="F60" s="95">
        <v>0</v>
      </c>
      <c r="G60" s="5"/>
    </row>
    <row r="61" spans="2:7" ht="38.25">
      <c r="B61" s="78" t="s">
        <v>104</v>
      </c>
      <c r="C61" s="79" t="s">
        <v>105</v>
      </c>
      <c r="D61" s="80" t="s">
        <v>101</v>
      </c>
      <c r="E61" s="108">
        <f>SUM(E62:E63)</f>
        <v>1400.086237647</v>
      </c>
      <c r="F61" s="108">
        <v>1400.086237647</v>
      </c>
      <c r="G61" s="5"/>
    </row>
    <row r="62" spans="2:7" ht="15">
      <c r="B62" s="78" t="s">
        <v>106</v>
      </c>
      <c r="C62" s="94" t="s">
        <v>107</v>
      </c>
      <c r="D62" s="80" t="s">
        <v>101</v>
      </c>
      <c r="E62" s="107">
        <v>830.5355555099999</v>
      </c>
      <c r="F62" s="107">
        <v>830.5355555099999</v>
      </c>
      <c r="G62" s="5"/>
    </row>
    <row r="63" spans="2:7" ht="25.5">
      <c r="B63" s="78" t="s">
        <v>108</v>
      </c>
      <c r="C63" s="94" t="s">
        <v>109</v>
      </c>
      <c r="D63" s="80" t="s">
        <v>101</v>
      </c>
      <c r="E63" s="107">
        <v>569.5506821370001</v>
      </c>
      <c r="F63" s="107">
        <v>569.5506821370001</v>
      </c>
      <c r="G63" s="5"/>
    </row>
    <row r="64" spans="2:7" ht="38.25">
      <c r="B64" s="78" t="s">
        <v>110</v>
      </c>
      <c r="C64" s="79" t="s">
        <v>111</v>
      </c>
      <c r="D64" s="80" t="s">
        <v>263</v>
      </c>
      <c r="E64" s="107">
        <v>213.601</v>
      </c>
      <c r="F64" s="107">
        <v>213.601</v>
      </c>
      <c r="G64" s="5"/>
    </row>
    <row r="65" spans="2:7" ht="15">
      <c r="B65" s="78" t="s">
        <v>112</v>
      </c>
      <c r="C65" s="79" t="s">
        <v>113</v>
      </c>
      <c r="D65" s="80" t="s">
        <v>101</v>
      </c>
      <c r="E65" s="107">
        <v>277.303462353</v>
      </c>
      <c r="F65" s="107">
        <v>277.303462353</v>
      </c>
      <c r="G65" s="5"/>
    </row>
    <row r="66" spans="2:6" ht="25.5">
      <c r="B66" s="78" t="s">
        <v>114</v>
      </c>
      <c r="C66" s="79" t="s">
        <v>115</v>
      </c>
      <c r="D66" s="80" t="s">
        <v>116</v>
      </c>
      <c r="E66" s="89">
        <v>102</v>
      </c>
      <c r="F66" s="89">
        <v>128</v>
      </c>
    </row>
    <row r="67" spans="2:6" ht="25.5">
      <c r="B67" s="78" t="s">
        <v>117</v>
      </c>
      <c r="C67" s="79" t="s">
        <v>118</v>
      </c>
      <c r="D67" s="80" t="s">
        <v>116</v>
      </c>
      <c r="E67" s="89">
        <v>133</v>
      </c>
      <c r="F67" s="89">
        <v>168</v>
      </c>
    </row>
    <row r="68" spans="2:6" ht="51">
      <c r="B68" s="78" t="s">
        <v>119</v>
      </c>
      <c r="C68" s="79" t="s">
        <v>120</v>
      </c>
      <c r="D68" s="80" t="s">
        <v>121</v>
      </c>
      <c r="E68" s="89">
        <v>144.211</v>
      </c>
      <c r="F68" s="89">
        <v>144.211</v>
      </c>
    </row>
    <row r="69" spans="2:6" ht="15">
      <c r="B69" s="78" t="s">
        <v>272</v>
      </c>
      <c r="C69" s="84"/>
      <c r="D69" s="84"/>
      <c r="E69" s="85"/>
      <c r="F69" s="85"/>
    </row>
    <row r="70" spans="2:6" ht="25.5">
      <c r="B70" s="86" t="s">
        <v>122</v>
      </c>
      <c r="C70" s="87" t="s">
        <v>91</v>
      </c>
      <c r="D70" s="88" t="s">
        <v>121</v>
      </c>
      <c r="E70" s="89">
        <v>152.895</v>
      </c>
      <c r="F70" s="89">
        <v>152.895</v>
      </c>
    </row>
    <row r="71" spans="2:6" ht="25.5">
      <c r="B71" s="86" t="s">
        <v>123</v>
      </c>
      <c r="C71" s="87" t="s">
        <v>93</v>
      </c>
      <c r="D71" s="88" t="s">
        <v>121</v>
      </c>
      <c r="E71" s="89">
        <v>136.344</v>
      </c>
      <c r="F71" s="89">
        <v>136.344</v>
      </c>
    </row>
    <row r="72" spans="2:6" ht="25.5">
      <c r="B72" s="86" t="s">
        <v>124</v>
      </c>
      <c r="C72" s="87" t="s">
        <v>95</v>
      </c>
      <c r="D72" s="88" t="s">
        <v>121</v>
      </c>
      <c r="E72" s="89">
        <v>166.168</v>
      </c>
      <c r="F72" s="89">
        <v>166.168</v>
      </c>
    </row>
    <row r="73" spans="2:6" ht="15">
      <c r="B73" s="90"/>
      <c r="C73" s="91"/>
      <c r="D73" s="92"/>
      <c r="E73" s="93"/>
      <c r="F73" s="93"/>
    </row>
    <row r="74" spans="2:6" ht="51">
      <c r="B74" s="78" t="s">
        <v>125</v>
      </c>
      <c r="C74" s="79" t="s">
        <v>126</v>
      </c>
      <c r="D74" s="80" t="s">
        <v>127</v>
      </c>
      <c r="E74" s="89">
        <f>57668.362/1400.0862</f>
        <v>41.18915106798424</v>
      </c>
      <c r="F74" s="89">
        <f>57668.362/1400.0862</f>
        <v>41.18915106798424</v>
      </c>
    </row>
    <row r="75" spans="2:6" ht="51">
      <c r="B75" s="78" t="s">
        <v>128</v>
      </c>
      <c r="C75" s="79" t="s">
        <v>129</v>
      </c>
      <c r="D75" s="80" t="s">
        <v>130</v>
      </c>
      <c r="E75" s="89">
        <v>2.6</v>
      </c>
      <c r="F75" s="89">
        <v>2.6</v>
      </c>
    </row>
    <row r="76" spans="2:6" ht="15">
      <c r="B76" s="78" t="s">
        <v>131</v>
      </c>
      <c r="C76" s="79" t="s">
        <v>132</v>
      </c>
      <c r="D76" s="80" t="s">
        <v>19</v>
      </c>
      <c r="E76" s="183" t="s">
        <v>290</v>
      </c>
      <c r="F76" s="184"/>
    </row>
  </sheetData>
  <sheetProtection/>
  <mergeCells count="5">
    <mergeCell ref="B1:F1"/>
    <mergeCell ref="B2:F2"/>
    <mergeCell ref="B3:F3"/>
    <mergeCell ref="E51:F51"/>
    <mergeCell ref="E76:F76"/>
  </mergeCells>
  <dataValidations count="7">
    <dataValidation type="decimal" allowBlank="1" showErrorMessage="1" errorTitle="Ошибка" error="Допускается ввод только неотрицательных чисел!" sqref="E46:F47 E58:F60 E62:F68 E52:F52 E21:F38 E70:F72 E50:F50 E16:F18 E9:F9 E12:F12 E42:F43 E54:F56 E74:F75">
      <formula1>0</formula1>
      <formula2>9.99999999999999E+23</formula2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E51">
      <formula1>900</formula1>
    </dataValidation>
    <dataValidation type="decimal" allowBlank="1" showErrorMessage="1" errorTitle="Ошибка" error="Допускается ввод только действительных чисел!" sqref="E45:F45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70:C72 D16 C9 C42:C43 C54:C56 E76">
      <formula1>900</formula1>
    </dataValidation>
    <dataValidation type="decimal" allowBlank="1" showErrorMessage="1" errorTitle="Ошибка" error="Допускается ввод только действительных чисел!" sqref="E48:F49">
      <formula1>-99999999999999900000000000000000000000</formula1>
      <formula2>9.99999999999999E+37</formula2>
    </dataValidation>
    <dataValidation type="list" allowBlank="1" showInputMessage="1" showErrorMessage="1" prompt="Выберите значение из списка" errorTitle="Ошибка" error="Выберите значение из списка" sqref="E19:F19">
      <formula1>kind_of_purchase_method</formula1>
    </dataValidation>
    <dataValidation type="list" allowBlank="1" showInputMessage="1" showErrorMessage="1" prompt="Выберите значение из списка" errorTitle="Ошибка" error="Выберите значение из списка" sqref="C15">
      <formula1>kind_of_fuels</formula1>
    </dataValidation>
  </dataValidations>
  <hyperlinks>
    <hyperlink ref="E51" r:id="rId1" display="http://www.tgc-2.ru/investors/disclosure/statements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2"/>
  <sheetViews>
    <sheetView showGridLines="0" zoomScalePageLayoutView="0" workbookViewId="0" topLeftCell="A1">
      <selection activeCell="E7" sqref="E7"/>
    </sheetView>
  </sheetViews>
  <sheetFormatPr defaultColWidth="9.140625" defaultRowHeight="15"/>
  <cols>
    <col min="2" max="2" width="6.140625" style="109" customWidth="1"/>
    <col min="3" max="3" width="50.57421875" style="109" customWidth="1"/>
    <col min="4" max="4" width="13.28125" style="109" customWidth="1"/>
    <col min="5" max="5" width="26.00390625" style="110" customWidth="1"/>
  </cols>
  <sheetData>
    <row r="1" spans="2:5" ht="15.75">
      <c r="B1" s="185" t="s">
        <v>291</v>
      </c>
      <c r="C1" s="185"/>
      <c r="D1" s="185"/>
      <c r="E1" s="185"/>
    </row>
    <row r="2" spans="2:5" ht="15.75">
      <c r="B2" s="179" t="s">
        <v>292</v>
      </c>
      <c r="C2" s="179"/>
      <c r="D2" s="179"/>
      <c r="E2" s="179"/>
    </row>
    <row r="3" spans="2:5" ht="15">
      <c r="B3" s="186" t="s">
        <v>293</v>
      </c>
      <c r="C3" s="186"/>
      <c r="D3" s="186"/>
      <c r="E3" s="186"/>
    </row>
    <row r="4" spans="2:5" ht="25.5">
      <c r="B4" s="80" t="s">
        <v>0</v>
      </c>
      <c r="C4" s="111" t="s">
        <v>1</v>
      </c>
      <c r="D4" s="111" t="s">
        <v>2</v>
      </c>
      <c r="E4" s="111" t="s">
        <v>3</v>
      </c>
    </row>
    <row r="5" spans="2:5" ht="15">
      <c r="B5" s="112" t="s">
        <v>4</v>
      </c>
      <c r="C5" s="112" t="s">
        <v>5</v>
      </c>
      <c r="D5" s="112" t="s">
        <v>6</v>
      </c>
      <c r="E5" s="112" t="s">
        <v>7</v>
      </c>
    </row>
    <row r="6" spans="2:5" ht="25.5">
      <c r="B6" s="113" t="s">
        <v>4</v>
      </c>
      <c r="C6" s="79" t="s">
        <v>8</v>
      </c>
      <c r="D6" s="80" t="s">
        <v>9</v>
      </c>
      <c r="E6" s="81">
        <v>55855.456679999996</v>
      </c>
    </row>
    <row r="7" spans="2:5" ht="15">
      <c r="B7" s="113" t="s">
        <v>265</v>
      </c>
      <c r="C7" s="84"/>
      <c r="D7" s="84"/>
      <c r="E7" s="85"/>
    </row>
    <row r="8" spans="2:5" ht="25.5">
      <c r="B8" s="115" t="s">
        <v>10</v>
      </c>
      <c r="C8" s="87" t="s">
        <v>294</v>
      </c>
      <c r="D8" s="88" t="s">
        <v>9</v>
      </c>
      <c r="E8" s="89">
        <v>55855.456679999996</v>
      </c>
    </row>
    <row r="9" spans="2:5" ht="15">
      <c r="B9" s="117"/>
      <c r="C9" s="91" t="s">
        <v>266</v>
      </c>
      <c r="D9" s="92"/>
      <c r="E9" s="93"/>
    </row>
    <row r="10" spans="2:5" ht="25.5">
      <c r="B10" s="113" t="s">
        <v>5</v>
      </c>
      <c r="C10" s="79" t="s">
        <v>12</v>
      </c>
      <c r="D10" s="80" t="s">
        <v>9</v>
      </c>
      <c r="E10" s="81">
        <v>72735.07357999973</v>
      </c>
    </row>
    <row r="11" spans="2:5" ht="25.5">
      <c r="B11" s="113" t="s">
        <v>13</v>
      </c>
      <c r="C11" s="94" t="s">
        <v>14</v>
      </c>
      <c r="D11" s="80" t="s">
        <v>9</v>
      </c>
      <c r="E11" s="89">
        <v>0</v>
      </c>
    </row>
    <row r="12" spans="2:5" ht="15">
      <c r="B12" s="113" t="s">
        <v>15</v>
      </c>
      <c r="C12" s="94" t="s">
        <v>16</v>
      </c>
      <c r="D12" s="80" t="s">
        <v>9</v>
      </c>
      <c r="E12" s="81">
        <v>30415.250209999736</v>
      </c>
    </row>
    <row r="13" spans="2:5" ht="15">
      <c r="B13" s="119" t="s">
        <v>267</v>
      </c>
      <c r="C13" s="84"/>
      <c r="D13" s="84"/>
      <c r="E13" s="85"/>
    </row>
    <row r="14" spans="2:5" ht="15">
      <c r="B14" s="115" t="s">
        <v>17</v>
      </c>
      <c r="C14" s="97" t="s">
        <v>18</v>
      </c>
      <c r="D14" s="88" t="s">
        <v>19</v>
      </c>
      <c r="E14" s="81">
        <v>30310.713979999735</v>
      </c>
    </row>
    <row r="15" spans="2:5" ht="15">
      <c r="B15" s="120" t="s">
        <v>20</v>
      </c>
      <c r="C15" s="99" t="s">
        <v>21</v>
      </c>
      <c r="D15" s="100" t="s">
        <v>22</v>
      </c>
      <c r="E15" s="89">
        <v>6840.877999999999</v>
      </c>
    </row>
    <row r="16" spans="2:5" ht="15">
      <c r="B16" s="120" t="s">
        <v>23</v>
      </c>
      <c r="C16" s="99" t="s">
        <v>24</v>
      </c>
      <c r="D16" s="88" t="s">
        <v>9</v>
      </c>
      <c r="E16" s="89">
        <v>3.9713672279499</v>
      </c>
    </row>
    <row r="17" spans="2:5" ht="15">
      <c r="B17" s="120" t="s">
        <v>25</v>
      </c>
      <c r="C17" s="99" t="s">
        <v>26</v>
      </c>
      <c r="D17" s="88" t="s">
        <v>9</v>
      </c>
      <c r="E17" s="89">
        <v>3143.0752803962814</v>
      </c>
    </row>
    <row r="18" spans="2:5" ht="15">
      <c r="B18" s="120" t="s">
        <v>27</v>
      </c>
      <c r="C18" s="99" t="s">
        <v>28</v>
      </c>
      <c r="D18" s="88" t="s">
        <v>19</v>
      </c>
      <c r="E18" s="101" t="s">
        <v>149</v>
      </c>
    </row>
    <row r="19" spans="2:5" ht="15">
      <c r="B19" s="115" t="s">
        <v>136</v>
      </c>
      <c r="C19" s="97" t="s">
        <v>295</v>
      </c>
      <c r="D19" s="88" t="s">
        <v>19</v>
      </c>
      <c r="E19" s="81">
        <v>11.967300000000002</v>
      </c>
    </row>
    <row r="20" spans="2:5" ht="15">
      <c r="B20" s="120" t="s">
        <v>137</v>
      </c>
      <c r="C20" s="99" t="s">
        <v>21</v>
      </c>
      <c r="D20" s="100" t="s">
        <v>138</v>
      </c>
      <c r="E20" s="89">
        <v>5</v>
      </c>
    </row>
    <row r="21" spans="2:5" ht="15">
      <c r="B21" s="120" t="s">
        <v>139</v>
      </c>
      <c r="C21" s="99" t="s">
        <v>24</v>
      </c>
      <c r="D21" s="88" t="s">
        <v>9</v>
      </c>
      <c r="E21" s="89">
        <v>2.39346</v>
      </c>
    </row>
    <row r="22" spans="2:5" ht="15">
      <c r="B22" s="120" t="s">
        <v>140</v>
      </c>
      <c r="C22" s="99" t="s">
        <v>26</v>
      </c>
      <c r="D22" s="88" t="s">
        <v>9</v>
      </c>
      <c r="E22" s="95">
        <v>0</v>
      </c>
    </row>
    <row r="23" spans="2:5" ht="15">
      <c r="B23" s="120" t="s">
        <v>141</v>
      </c>
      <c r="C23" s="99" t="s">
        <v>28</v>
      </c>
      <c r="D23" s="88" t="s">
        <v>19</v>
      </c>
      <c r="E23" s="101" t="s">
        <v>135</v>
      </c>
    </row>
    <row r="24" spans="2:5" ht="15">
      <c r="B24" s="115" t="s">
        <v>142</v>
      </c>
      <c r="C24" s="97" t="s">
        <v>143</v>
      </c>
      <c r="D24" s="88" t="s">
        <v>19</v>
      </c>
      <c r="E24" s="81">
        <v>0.10699999999999976</v>
      </c>
    </row>
    <row r="25" spans="2:5" ht="15">
      <c r="B25" s="120" t="s">
        <v>144</v>
      </c>
      <c r="C25" s="99" t="s">
        <v>21</v>
      </c>
      <c r="D25" s="100" t="s">
        <v>145</v>
      </c>
      <c r="E25" s="89">
        <v>5.1</v>
      </c>
    </row>
    <row r="26" spans="2:5" ht="15">
      <c r="B26" s="120" t="s">
        <v>146</v>
      </c>
      <c r="C26" s="99" t="s">
        <v>24</v>
      </c>
      <c r="D26" s="88" t="s">
        <v>9</v>
      </c>
      <c r="E26" s="89">
        <v>0.0209803921568627</v>
      </c>
    </row>
    <row r="27" spans="2:5" ht="15">
      <c r="B27" s="120" t="s">
        <v>147</v>
      </c>
      <c r="C27" s="99" t="s">
        <v>26</v>
      </c>
      <c r="D27" s="88" t="s">
        <v>9</v>
      </c>
      <c r="E27" s="95">
        <v>0</v>
      </c>
    </row>
    <row r="28" spans="2:5" ht="15">
      <c r="B28" s="120" t="s">
        <v>148</v>
      </c>
      <c r="C28" s="99" t="s">
        <v>28</v>
      </c>
      <c r="D28" s="88" t="s">
        <v>19</v>
      </c>
      <c r="E28" s="101" t="s">
        <v>149</v>
      </c>
    </row>
    <row r="29" spans="2:5" ht="15">
      <c r="B29" s="115" t="s">
        <v>273</v>
      </c>
      <c r="C29" s="97" t="s">
        <v>177</v>
      </c>
      <c r="D29" s="88" t="s">
        <v>19</v>
      </c>
      <c r="E29" s="81">
        <v>92.46193000000008</v>
      </c>
    </row>
    <row r="30" spans="2:5" ht="15">
      <c r="B30" s="120" t="s">
        <v>296</v>
      </c>
      <c r="C30" s="99" t="s">
        <v>21</v>
      </c>
      <c r="D30" s="100" t="s">
        <v>138</v>
      </c>
      <c r="E30" s="89">
        <v>54.744</v>
      </c>
    </row>
    <row r="31" spans="2:5" ht="15">
      <c r="B31" s="120" t="s">
        <v>297</v>
      </c>
      <c r="C31" s="99" t="s">
        <v>24</v>
      </c>
      <c r="D31" s="88" t="s">
        <v>9</v>
      </c>
      <c r="E31" s="89">
        <v>1.68898746894637</v>
      </c>
    </row>
    <row r="32" spans="2:5" ht="15">
      <c r="B32" s="120" t="s">
        <v>298</v>
      </c>
      <c r="C32" s="99" t="s">
        <v>26</v>
      </c>
      <c r="D32" s="88" t="s">
        <v>9</v>
      </c>
      <c r="E32" s="95">
        <v>0</v>
      </c>
    </row>
    <row r="33" spans="2:5" ht="15">
      <c r="B33" s="120" t="s">
        <v>299</v>
      </c>
      <c r="C33" s="99" t="s">
        <v>28</v>
      </c>
      <c r="D33" s="88" t="s">
        <v>19</v>
      </c>
      <c r="E33" s="101" t="s">
        <v>135</v>
      </c>
    </row>
    <row r="34" spans="2:5" ht="15">
      <c r="B34" s="117"/>
      <c r="C34" s="102" t="s">
        <v>268</v>
      </c>
      <c r="D34" s="92"/>
      <c r="E34" s="93"/>
    </row>
    <row r="35" spans="2:5" ht="25.5">
      <c r="B35" s="113" t="s">
        <v>29</v>
      </c>
      <c r="C35" s="94" t="s">
        <v>30</v>
      </c>
      <c r="D35" s="80" t="s">
        <v>9</v>
      </c>
      <c r="E35" s="89">
        <v>6144.215969999999</v>
      </c>
    </row>
    <row r="36" spans="2:5" ht="25.5">
      <c r="B36" s="113" t="s">
        <v>31</v>
      </c>
      <c r="C36" s="103" t="s">
        <v>32</v>
      </c>
      <c r="D36" s="80" t="s">
        <v>33</v>
      </c>
      <c r="E36" s="89">
        <v>3.969162481743808</v>
      </c>
    </row>
    <row r="37" spans="2:5" ht="15">
      <c r="B37" s="113" t="s">
        <v>34</v>
      </c>
      <c r="C37" s="103" t="s">
        <v>35</v>
      </c>
      <c r="D37" s="80" t="s">
        <v>36</v>
      </c>
      <c r="E37" s="107">
        <v>1547.9880197045009</v>
      </c>
    </row>
    <row r="38" spans="2:5" ht="25.5">
      <c r="B38" s="113" t="s">
        <v>37</v>
      </c>
      <c r="C38" s="94" t="s">
        <v>38</v>
      </c>
      <c r="D38" s="80" t="s">
        <v>9</v>
      </c>
      <c r="E38" s="89">
        <v>862.8294900000001</v>
      </c>
    </row>
    <row r="39" spans="2:5" ht="25.5">
      <c r="B39" s="113" t="s">
        <v>39</v>
      </c>
      <c r="C39" s="104" t="s">
        <v>40</v>
      </c>
      <c r="D39" s="80" t="s">
        <v>9</v>
      </c>
      <c r="E39" s="95">
        <v>0</v>
      </c>
    </row>
    <row r="40" spans="2:5" ht="25.5">
      <c r="B40" s="113" t="s">
        <v>41</v>
      </c>
      <c r="C40" s="94" t="s">
        <v>42</v>
      </c>
      <c r="D40" s="80" t="s">
        <v>9</v>
      </c>
      <c r="E40" s="95">
        <v>0</v>
      </c>
    </row>
    <row r="41" spans="2:5" ht="25.5">
      <c r="B41" s="113" t="s">
        <v>43</v>
      </c>
      <c r="C41" s="94" t="s">
        <v>44</v>
      </c>
      <c r="D41" s="80" t="s">
        <v>9</v>
      </c>
      <c r="E41" s="95">
        <v>0</v>
      </c>
    </row>
    <row r="42" spans="2:5" ht="25.5">
      <c r="B42" s="113" t="s">
        <v>45</v>
      </c>
      <c r="C42" s="94" t="s">
        <v>46</v>
      </c>
      <c r="D42" s="80" t="s">
        <v>9</v>
      </c>
      <c r="E42" s="95">
        <v>0</v>
      </c>
    </row>
    <row r="43" spans="2:5" ht="25.5">
      <c r="B43" s="113" t="s">
        <v>47</v>
      </c>
      <c r="C43" s="94" t="s">
        <v>48</v>
      </c>
      <c r="D43" s="80" t="s">
        <v>9</v>
      </c>
      <c r="E43" s="95">
        <v>0</v>
      </c>
    </row>
    <row r="44" spans="2:5" ht="25.5">
      <c r="B44" s="113" t="s">
        <v>49</v>
      </c>
      <c r="C44" s="94" t="s">
        <v>50</v>
      </c>
      <c r="D44" s="80" t="s">
        <v>9</v>
      </c>
      <c r="E44" s="95">
        <v>0</v>
      </c>
    </row>
    <row r="45" spans="2:5" ht="25.5">
      <c r="B45" s="113" t="s">
        <v>51</v>
      </c>
      <c r="C45" s="104" t="s">
        <v>52</v>
      </c>
      <c r="D45" s="80" t="s">
        <v>9</v>
      </c>
      <c r="E45" s="89">
        <v>3305.97702</v>
      </c>
    </row>
    <row r="46" spans="2:5" ht="25.5">
      <c r="B46" s="113" t="s">
        <v>53</v>
      </c>
      <c r="C46" s="94" t="s">
        <v>54</v>
      </c>
      <c r="D46" s="80" t="s">
        <v>9</v>
      </c>
      <c r="E46" s="89">
        <v>7.3</v>
      </c>
    </row>
    <row r="47" spans="2:5" ht="15">
      <c r="B47" s="113" t="s">
        <v>55</v>
      </c>
      <c r="C47" s="103" t="s">
        <v>56</v>
      </c>
      <c r="D47" s="80" t="s">
        <v>9</v>
      </c>
      <c r="E47" s="95">
        <v>0</v>
      </c>
    </row>
    <row r="48" spans="2:5" ht="15">
      <c r="B48" s="113" t="s">
        <v>57</v>
      </c>
      <c r="C48" s="103" t="s">
        <v>58</v>
      </c>
      <c r="D48" s="80" t="s">
        <v>9</v>
      </c>
      <c r="E48" s="95">
        <v>0</v>
      </c>
    </row>
    <row r="49" spans="2:5" ht="25.5">
      <c r="B49" s="113" t="s">
        <v>59</v>
      </c>
      <c r="C49" s="94" t="s">
        <v>60</v>
      </c>
      <c r="D49" s="80" t="s">
        <v>9</v>
      </c>
      <c r="E49" s="89">
        <v>31984.36849</v>
      </c>
    </row>
    <row r="50" spans="2:5" ht="15">
      <c r="B50" s="113" t="s">
        <v>61</v>
      </c>
      <c r="C50" s="103" t="s">
        <v>56</v>
      </c>
      <c r="D50" s="80" t="s">
        <v>9</v>
      </c>
      <c r="E50" s="95">
        <v>0</v>
      </c>
    </row>
    <row r="51" spans="2:5" ht="15">
      <c r="B51" s="113" t="s">
        <v>62</v>
      </c>
      <c r="C51" s="103" t="s">
        <v>58</v>
      </c>
      <c r="D51" s="80" t="s">
        <v>9</v>
      </c>
      <c r="E51" s="95">
        <v>0</v>
      </c>
    </row>
    <row r="52" spans="2:5" ht="25.5">
      <c r="B52" s="113" t="s">
        <v>63</v>
      </c>
      <c r="C52" s="94" t="s">
        <v>64</v>
      </c>
      <c r="D52" s="80" t="s">
        <v>9</v>
      </c>
      <c r="E52" s="95">
        <v>0</v>
      </c>
    </row>
    <row r="53" spans="2:5" ht="51">
      <c r="B53" s="113" t="s">
        <v>65</v>
      </c>
      <c r="C53" s="103" t="s">
        <v>66</v>
      </c>
      <c r="D53" s="80" t="s">
        <v>19</v>
      </c>
      <c r="E53" s="105" t="s">
        <v>67</v>
      </c>
    </row>
    <row r="54" spans="2:5" ht="38.25">
      <c r="B54" s="113" t="s">
        <v>68</v>
      </c>
      <c r="C54" s="94" t="s">
        <v>69</v>
      </c>
      <c r="D54" s="80" t="s">
        <v>9</v>
      </c>
      <c r="E54" s="81">
        <v>15.1324</v>
      </c>
    </row>
    <row r="55" spans="2:5" ht="15">
      <c r="B55" s="113" t="s">
        <v>269</v>
      </c>
      <c r="C55" s="84"/>
      <c r="D55" s="84"/>
      <c r="E55" s="85"/>
    </row>
    <row r="56" spans="2:5" ht="15">
      <c r="B56" s="115" t="s">
        <v>70</v>
      </c>
      <c r="C56" s="106" t="s">
        <v>150</v>
      </c>
      <c r="D56" s="88" t="s">
        <v>9</v>
      </c>
      <c r="E56" s="89">
        <v>6.916</v>
      </c>
    </row>
    <row r="57" spans="2:5" ht="15">
      <c r="B57" s="115" t="s">
        <v>72</v>
      </c>
      <c r="C57" s="106" t="s">
        <v>151</v>
      </c>
      <c r="D57" s="88" t="s">
        <v>9</v>
      </c>
      <c r="E57" s="89">
        <v>8.2164</v>
      </c>
    </row>
    <row r="58" spans="2:5" ht="15">
      <c r="B58" s="117"/>
      <c r="C58" s="102" t="s">
        <v>270</v>
      </c>
      <c r="D58" s="92"/>
      <c r="E58" s="93"/>
    </row>
    <row r="59" spans="2:5" ht="25.5">
      <c r="B59" s="113" t="s">
        <v>6</v>
      </c>
      <c r="C59" s="79" t="s">
        <v>74</v>
      </c>
      <c r="D59" s="80" t="s">
        <v>9</v>
      </c>
      <c r="E59" s="89">
        <f>E6-E10</f>
        <v>-16879.61689999974</v>
      </c>
    </row>
    <row r="60" spans="2:5" ht="25.5">
      <c r="B60" s="113" t="s">
        <v>7</v>
      </c>
      <c r="C60" s="79" t="s">
        <v>75</v>
      </c>
      <c r="D60" s="80" t="s">
        <v>9</v>
      </c>
      <c r="E60" s="95">
        <v>0</v>
      </c>
    </row>
    <row r="61" spans="2:5" ht="38.25">
      <c r="B61" s="113" t="s">
        <v>76</v>
      </c>
      <c r="C61" s="94" t="s">
        <v>77</v>
      </c>
      <c r="D61" s="80" t="s">
        <v>9</v>
      </c>
      <c r="E61" s="95">
        <v>0</v>
      </c>
    </row>
    <row r="62" spans="2:5" ht="38.25">
      <c r="B62" s="113" t="s">
        <v>78</v>
      </c>
      <c r="C62" s="79" t="s">
        <v>79</v>
      </c>
      <c r="D62" s="80" t="s">
        <v>9</v>
      </c>
      <c r="E62" s="95">
        <v>0</v>
      </c>
    </row>
    <row r="63" spans="2:5" ht="15">
      <c r="B63" s="113" t="s">
        <v>80</v>
      </c>
      <c r="C63" s="94" t="s">
        <v>81</v>
      </c>
      <c r="D63" s="80" t="s">
        <v>9</v>
      </c>
      <c r="E63" s="95">
        <v>0</v>
      </c>
    </row>
    <row r="64" spans="2:5" ht="15">
      <c r="B64" s="113" t="s">
        <v>82</v>
      </c>
      <c r="C64" s="79" t="s">
        <v>83</v>
      </c>
      <c r="D64" s="80" t="s">
        <v>9</v>
      </c>
      <c r="E64" s="95">
        <v>0</v>
      </c>
    </row>
    <row r="65" spans="2:5" ht="33.75">
      <c r="B65" s="113" t="s">
        <v>84</v>
      </c>
      <c r="C65" s="79" t="s">
        <v>85</v>
      </c>
      <c r="D65" s="80" t="s">
        <v>19</v>
      </c>
      <c r="E65" s="127" t="s">
        <v>289</v>
      </c>
    </row>
    <row r="66" spans="2:5" ht="51">
      <c r="B66" s="113" t="s">
        <v>87</v>
      </c>
      <c r="C66" s="79" t="s">
        <v>88</v>
      </c>
      <c r="D66" s="80" t="s">
        <v>89</v>
      </c>
      <c r="E66" s="89">
        <v>49.33</v>
      </c>
    </row>
    <row r="67" spans="2:5" ht="15">
      <c r="B67" s="113" t="s">
        <v>271</v>
      </c>
      <c r="C67" s="84"/>
      <c r="D67" s="84"/>
      <c r="E67" s="85"/>
    </row>
    <row r="68" spans="2:5" ht="15">
      <c r="B68" s="115" t="s">
        <v>90</v>
      </c>
      <c r="C68" s="87" t="s">
        <v>152</v>
      </c>
      <c r="D68" s="88" t="s">
        <v>89</v>
      </c>
      <c r="E68" s="89">
        <v>5.51</v>
      </c>
    </row>
    <row r="69" spans="2:5" ht="15">
      <c r="B69" s="115" t="s">
        <v>92</v>
      </c>
      <c r="C69" s="87" t="s">
        <v>153</v>
      </c>
      <c r="D69" s="88" t="s">
        <v>89</v>
      </c>
      <c r="E69" s="89">
        <v>5.28</v>
      </c>
    </row>
    <row r="70" spans="2:5" ht="15">
      <c r="B70" s="115" t="s">
        <v>94</v>
      </c>
      <c r="C70" s="87" t="s">
        <v>154</v>
      </c>
      <c r="D70" s="88" t="s">
        <v>89</v>
      </c>
      <c r="E70" s="89">
        <v>5.59</v>
      </c>
    </row>
    <row r="71" spans="2:5" ht="15">
      <c r="B71" s="115" t="s">
        <v>155</v>
      </c>
      <c r="C71" s="87" t="s">
        <v>156</v>
      </c>
      <c r="D71" s="88" t="s">
        <v>89</v>
      </c>
      <c r="E71" s="89">
        <v>22.31</v>
      </c>
    </row>
    <row r="72" spans="2:5" ht="15">
      <c r="B72" s="115" t="s">
        <v>157</v>
      </c>
      <c r="C72" s="87" t="s">
        <v>158</v>
      </c>
      <c r="D72" s="88" t="s">
        <v>89</v>
      </c>
      <c r="E72" s="89">
        <v>0.4</v>
      </c>
    </row>
    <row r="73" spans="2:5" ht="15">
      <c r="B73" s="115" t="s">
        <v>159</v>
      </c>
      <c r="C73" s="87" t="s">
        <v>160</v>
      </c>
      <c r="D73" s="88" t="s">
        <v>89</v>
      </c>
      <c r="E73" s="89">
        <v>1.35</v>
      </c>
    </row>
    <row r="74" spans="2:5" ht="15">
      <c r="B74" s="115" t="s">
        <v>161</v>
      </c>
      <c r="C74" s="87" t="s">
        <v>162</v>
      </c>
      <c r="D74" s="88" t="s">
        <v>89</v>
      </c>
      <c r="E74" s="89">
        <v>7.6</v>
      </c>
    </row>
    <row r="75" spans="2:5" ht="15">
      <c r="B75" s="115" t="s">
        <v>163</v>
      </c>
      <c r="C75" s="87" t="s">
        <v>164</v>
      </c>
      <c r="D75" s="88" t="s">
        <v>89</v>
      </c>
      <c r="E75" s="89">
        <v>0.22</v>
      </c>
    </row>
    <row r="76" spans="2:5" ht="15">
      <c r="B76" s="115" t="s">
        <v>165</v>
      </c>
      <c r="C76" s="87" t="s">
        <v>166</v>
      </c>
      <c r="D76" s="88" t="s">
        <v>89</v>
      </c>
      <c r="E76" s="89">
        <v>1.07</v>
      </c>
    </row>
    <row r="77" spans="2:5" ht="15">
      <c r="B77" s="117"/>
      <c r="C77" s="91" t="s">
        <v>96</v>
      </c>
      <c r="D77" s="92"/>
      <c r="E77" s="93"/>
    </row>
    <row r="78" spans="2:5" ht="25.5">
      <c r="B78" s="113" t="s">
        <v>97</v>
      </c>
      <c r="C78" s="79" t="s">
        <v>98</v>
      </c>
      <c r="D78" s="80" t="s">
        <v>89</v>
      </c>
      <c r="E78" s="89">
        <v>31.597699999999993</v>
      </c>
    </row>
    <row r="79" spans="2:5" ht="38.25">
      <c r="B79" s="113" t="s">
        <v>99</v>
      </c>
      <c r="C79" s="79" t="s">
        <v>100</v>
      </c>
      <c r="D79" s="80" t="s">
        <v>101</v>
      </c>
      <c r="E79" s="107">
        <v>43.4829</v>
      </c>
    </row>
    <row r="80" spans="2:5" ht="38.25">
      <c r="B80" s="113" t="s">
        <v>102</v>
      </c>
      <c r="C80" s="79" t="s">
        <v>103</v>
      </c>
      <c r="D80" s="80" t="s">
        <v>101</v>
      </c>
      <c r="E80" s="89">
        <v>0</v>
      </c>
    </row>
    <row r="81" spans="2:5" ht="38.25">
      <c r="B81" s="113" t="s">
        <v>104</v>
      </c>
      <c r="C81" s="79" t="s">
        <v>105</v>
      </c>
      <c r="D81" s="80" t="s">
        <v>101</v>
      </c>
      <c r="E81" s="108">
        <v>36.58595389</v>
      </c>
    </row>
    <row r="82" spans="2:5" ht="15">
      <c r="B82" s="113" t="s">
        <v>106</v>
      </c>
      <c r="C82" s="94" t="s">
        <v>107</v>
      </c>
      <c r="D82" s="80" t="s">
        <v>101</v>
      </c>
      <c r="E82" s="107">
        <v>13.355436719999998</v>
      </c>
    </row>
    <row r="83" spans="2:5" ht="25.5">
      <c r="B83" s="113" t="s">
        <v>108</v>
      </c>
      <c r="C83" s="94" t="s">
        <v>109</v>
      </c>
      <c r="D83" s="80" t="s">
        <v>101</v>
      </c>
      <c r="E83" s="107">
        <v>23.23051717</v>
      </c>
    </row>
    <row r="84" spans="2:5" ht="38.25">
      <c r="B84" s="113" t="s">
        <v>110</v>
      </c>
      <c r="C84" s="79" t="s">
        <v>111</v>
      </c>
      <c r="D84" s="80" t="s">
        <v>263</v>
      </c>
      <c r="E84" s="107">
        <v>14.1917</v>
      </c>
    </row>
    <row r="85" spans="2:5" ht="15">
      <c r="B85" s="113" t="s">
        <v>112</v>
      </c>
      <c r="C85" s="79" t="s">
        <v>113</v>
      </c>
      <c r="D85" s="80" t="s">
        <v>101</v>
      </c>
      <c r="E85" s="107">
        <v>6.89696311</v>
      </c>
    </row>
    <row r="86" spans="2:5" ht="25.5">
      <c r="B86" s="113" t="s">
        <v>114</v>
      </c>
      <c r="C86" s="79" t="s">
        <v>115</v>
      </c>
      <c r="D86" s="80" t="s">
        <v>116</v>
      </c>
      <c r="E86" s="95">
        <v>0</v>
      </c>
    </row>
    <row r="87" spans="2:5" ht="25.5">
      <c r="B87" s="113" t="s">
        <v>117</v>
      </c>
      <c r="C87" s="79" t="s">
        <v>118</v>
      </c>
      <c r="D87" s="80" t="s">
        <v>116</v>
      </c>
      <c r="E87" s="95">
        <v>0</v>
      </c>
    </row>
    <row r="88" spans="2:5" ht="51">
      <c r="B88" s="113" t="s">
        <v>119</v>
      </c>
      <c r="C88" s="79" t="s">
        <v>120</v>
      </c>
      <c r="D88" s="80" t="s">
        <v>121</v>
      </c>
      <c r="E88" s="89">
        <v>183.23396783563197</v>
      </c>
    </row>
    <row r="89" spans="2:5" ht="15">
      <c r="B89" s="113" t="s">
        <v>272</v>
      </c>
      <c r="C89" s="84"/>
      <c r="D89" s="84"/>
      <c r="E89" s="85"/>
    </row>
    <row r="90" spans="2:5" ht="25.5">
      <c r="B90" s="115" t="s">
        <v>122</v>
      </c>
      <c r="C90" s="87" t="s">
        <v>152</v>
      </c>
      <c r="D90" s="88" t="s">
        <v>121</v>
      </c>
      <c r="E90" s="89">
        <v>216.1753678276834</v>
      </c>
    </row>
    <row r="91" spans="2:5" ht="25.5">
      <c r="B91" s="115" t="s">
        <v>123</v>
      </c>
      <c r="C91" s="87" t="s">
        <v>153</v>
      </c>
      <c r="D91" s="88" t="s">
        <v>121</v>
      </c>
      <c r="E91" s="89">
        <v>189.1872461968333</v>
      </c>
    </row>
    <row r="92" spans="2:5" ht="25.5">
      <c r="B92" s="115" t="s">
        <v>124</v>
      </c>
      <c r="C92" s="87" t="s">
        <v>154</v>
      </c>
      <c r="D92" s="88" t="s">
        <v>121</v>
      </c>
      <c r="E92" s="89">
        <v>172.70591862762961</v>
      </c>
    </row>
    <row r="93" spans="2:5" ht="25.5">
      <c r="B93" s="115" t="s">
        <v>167</v>
      </c>
      <c r="C93" s="87" t="s">
        <v>156</v>
      </c>
      <c r="D93" s="88" t="s">
        <v>121</v>
      </c>
      <c r="E93" s="89">
        <v>170.53278713923612</v>
      </c>
    </row>
    <row r="94" spans="2:5" ht="25.5">
      <c r="B94" s="115" t="s">
        <v>168</v>
      </c>
      <c r="C94" s="87" t="s">
        <v>158</v>
      </c>
      <c r="D94" s="88" t="s">
        <v>121</v>
      </c>
      <c r="E94" s="89">
        <v>373.4149855907782</v>
      </c>
    </row>
    <row r="95" spans="2:5" ht="25.5">
      <c r="B95" s="115" t="s">
        <v>169</v>
      </c>
      <c r="C95" s="87" t="s">
        <v>160</v>
      </c>
      <c r="D95" s="88" t="s">
        <v>121</v>
      </c>
      <c r="E95" s="89">
        <v>185.6074266503668</v>
      </c>
    </row>
    <row r="96" spans="2:5" ht="25.5">
      <c r="B96" s="115" t="s">
        <v>170</v>
      </c>
      <c r="C96" s="87" t="s">
        <v>162</v>
      </c>
      <c r="D96" s="88" t="s">
        <v>121</v>
      </c>
      <c r="E96" s="89">
        <v>161.08734402852048</v>
      </c>
    </row>
    <row r="97" spans="2:5" ht="25.5">
      <c r="B97" s="115" t="s">
        <v>171</v>
      </c>
      <c r="C97" s="87" t="s">
        <v>164</v>
      </c>
      <c r="D97" s="88" t="s">
        <v>121</v>
      </c>
      <c r="E97" s="89">
        <v>170.52519517388222</v>
      </c>
    </row>
    <row r="98" spans="2:5" ht="25.5">
      <c r="B98" s="115" t="s">
        <v>172</v>
      </c>
      <c r="C98" s="87" t="s">
        <v>166</v>
      </c>
      <c r="D98" s="88" t="s">
        <v>121</v>
      </c>
      <c r="E98" s="89">
        <v>198.94399554193367</v>
      </c>
    </row>
    <row r="99" spans="2:5" ht="15">
      <c r="B99" s="117"/>
      <c r="C99" s="91" t="s">
        <v>96</v>
      </c>
      <c r="D99" s="92"/>
      <c r="E99" s="93"/>
    </row>
    <row r="100" spans="2:5" ht="51">
      <c r="B100" s="113" t="s">
        <v>125</v>
      </c>
      <c r="C100" s="79" t="s">
        <v>126</v>
      </c>
      <c r="D100" s="80" t="s">
        <v>127</v>
      </c>
      <c r="E100" s="89">
        <v>39.06579019296999</v>
      </c>
    </row>
    <row r="101" spans="2:5" ht="51">
      <c r="B101" s="113" t="s">
        <v>128</v>
      </c>
      <c r="C101" s="79" t="s">
        <v>129</v>
      </c>
      <c r="D101" s="80" t="s">
        <v>130</v>
      </c>
      <c r="E101" s="89">
        <v>1.0269775323894386</v>
      </c>
    </row>
    <row r="102" spans="2:5" ht="127.5">
      <c r="B102" s="113" t="s">
        <v>131</v>
      </c>
      <c r="C102" s="79" t="s">
        <v>132</v>
      </c>
      <c r="D102" s="80" t="s">
        <v>19</v>
      </c>
      <c r="E102" s="126" t="s">
        <v>173</v>
      </c>
    </row>
  </sheetData>
  <sheetProtection/>
  <mergeCells count="3">
    <mergeCell ref="B1:E1"/>
    <mergeCell ref="B2:E2"/>
    <mergeCell ref="B3:E3"/>
  </mergeCells>
  <hyperlinks>
    <hyperlink ref="E65" r:id="rId1" display="http://www.tgc-2.ru/investors/disclosure/statements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70"/>
  <sheetViews>
    <sheetView showGridLines="0" zoomScalePageLayoutView="0" workbookViewId="0" topLeftCell="A1">
      <selection activeCell="C8" sqref="C8"/>
    </sheetView>
  </sheetViews>
  <sheetFormatPr defaultColWidth="9.140625" defaultRowHeight="15"/>
  <cols>
    <col min="2" max="2" width="7.7109375" style="109" customWidth="1"/>
    <col min="3" max="3" width="61.140625" style="109" customWidth="1"/>
    <col min="4" max="4" width="13.8515625" style="109" customWidth="1"/>
    <col min="5" max="5" width="26.28125" style="109" customWidth="1"/>
  </cols>
  <sheetData>
    <row r="1" spans="2:5" ht="15.75">
      <c r="B1" s="185" t="s">
        <v>300</v>
      </c>
      <c r="C1" s="185"/>
      <c r="D1" s="185"/>
      <c r="E1" s="185"/>
    </row>
    <row r="2" spans="2:5" ht="15.75">
      <c r="B2" s="179" t="s">
        <v>301</v>
      </c>
      <c r="C2" s="179"/>
      <c r="D2" s="179"/>
      <c r="E2" s="179"/>
    </row>
    <row r="3" spans="2:5" ht="15">
      <c r="B3" s="186" t="s">
        <v>302</v>
      </c>
      <c r="C3" s="186"/>
      <c r="D3" s="186"/>
      <c r="E3" s="186"/>
    </row>
    <row r="4" spans="2:5" ht="24">
      <c r="B4" s="75" t="s">
        <v>0</v>
      </c>
      <c r="C4" s="76" t="s">
        <v>1</v>
      </c>
      <c r="D4" s="76" t="s">
        <v>2</v>
      </c>
      <c r="E4" s="76" t="s">
        <v>3</v>
      </c>
    </row>
    <row r="5" spans="2:5" ht="15">
      <c r="B5" s="77" t="s">
        <v>4</v>
      </c>
      <c r="C5" s="77" t="s">
        <v>5</v>
      </c>
      <c r="D5" s="77" t="s">
        <v>6</v>
      </c>
      <c r="E5" s="77" t="s">
        <v>7</v>
      </c>
    </row>
    <row r="6" spans="2:5" ht="25.5">
      <c r="B6" s="78" t="s">
        <v>4</v>
      </c>
      <c r="C6" s="79" t="s">
        <v>8</v>
      </c>
      <c r="D6" s="80" t="s">
        <v>9</v>
      </c>
      <c r="E6" s="114">
        <f>E8</f>
        <v>74488.7132225</v>
      </c>
    </row>
    <row r="7" spans="2:5" ht="15">
      <c r="B7" s="78" t="s">
        <v>265</v>
      </c>
      <c r="C7" s="84"/>
      <c r="D7" s="84"/>
      <c r="E7" s="84"/>
    </row>
    <row r="8" spans="2:5" ht="15">
      <c r="B8" s="86" t="s">
        <v>10</v>
      </c>
      <c r="C8" s="87" t="s">
        <v>303</v>
      </c>
      <c r="D8" s="88" t="s">
        <v>9</v>
      </c>
      <c r="E8" s="116">
        <v>74488.7132225</v>
      </c>
    </row>
    <row r="9" spans="2:5" ht="15">
      <c r="B9" s="90"/>
      <c r="C9" s="91" t="s">
        <v>266</v>
      </c>
      <c r="D9" s="92"/>
      <c r="E9" s="118"/>
    </row>
    <row r="10" spans="2:5" ht="25.5">
      <c r="B10" s="78" t="s">
        <v>5</v>
      </c>
      <c r="C10" s="79" t="s">
        <v>12</v>
      </c>
      <c r="D10" s="80" t="s">
        <v>9</v>
      </c>
      <c r="E10" s="114">
        <v>70536.49371000018</v>
      </c>
    </row>
    <row r="11" spans="2:5" ht="15">
      <c r="B11" s="78" t="s">
        <v>13</v>
      </c>
      <c r="C11" s="94" t="s">
        <v>14</v>
      </c>
      <c r="D11" s="80" t="s">
        <v>9</v>
      </c>
      <c r="E11" s="116">
        <v>0</v>
      </c>
    </row>
    <row r="12" spans="2:5" ht="15">
      <c r="B12" s="78" t="s">
        <v>15</v>
      </c>
      <c r="C12" s="94" t="s">
        <v>16</v>
      </c>
      <c r="D12" s="80" t="s">
        <v>9</v>
      </c>
      <c r="E12" s="114">
        <v>51416.779560000185</v>
      </c>
    </row>
    <row r="13" spans="2:5" ht="15">
      <c r="B13" s="96" t="s">
        <v>267</v>
      </c>
      <c r="C13" s="84"/>
      <c r="D13" s="84"/>
      <c r="E13" s="84"/>
    </row>
    <row r="14" spans="2:5" ht="15">
      <c r="B14" s="86" t="s">
        <v>17</v>
      </c>
      <c r="C14" s="97" t="s">
        <v>18</v>
      </c>
      <c r="D14" s="88" t="s">
        <v>19</v>
      </c>
      <c r="E14" s="114">
        <v>51416.779560000185</v>
      </c>
    </row>
    <row r="15" spans="2:5" ht="15">
      <c r="B15" s="98" t="s">
        <v>20</v>
      </c>
      <c r="C15" s="99" t="s">
        <v>21</v>
      </c>
      <c r="D15" s="100" t="s">
        <v>22</v>
      </c>
      <c r="E15" s="116">
        <v>11609.0178</v>
      </c>
    </row>
    <row r="16" spans="2:5" ht="15">
      <c r="B16" s="98" t="s">
        <v>23</v>
      </c>
      <c r="C16" s="99" t="s">
        <v>24</v>
      </c>
      <c r="D16" s="88" t="s">
        <v>9</v>
      </c>
      <c r="E16" s="116">
        <v>3.9747762011356</v>
      </c>
    </row>
    <row r="17" spans="2:5" ht="15">
      <c r="B17" s="98" t="s">
        <v>25</v>
      </c>
      <c r="C17" s="99" t="s">
        <v>26</v>
      </c>
      <c r="D17" s="88" t="s">
        <v>9</v>
      </c>
      <c r="E17" s="116">
        <v>5273.531890000627</v>
      </c>
    </row>
    <row r="18" spans="2:5" ht="15">
      <c r="B18" s="98" t="s">
        <v>27</v>
      </c>
      <c r="C18" s="99" t="s">
        <v>28</v>
      </c>
      <c r="D18" s="88" t="s">
        <v>19</v>
      </c>
      <c r="E18" s="121" t="s">
        <v>135</v>
      </c>
    </row>
    <row r="19" spans="2:5" ht="15">
      <c r="B19" s="90"/>
      <c r="C19" s="102" t="s">
        <v>268</v>
      </c>
      <c r="D19" s="92"/>
      <c r="E19" s="118"/>
    </row>
    <row r="20" spans="2:5" ht="25.5">
      <c r="B20" s="78" t="s">
        <v>29</v>
      </c>
      <c r="C20" s="94" t="s">
        <v>30</v>
      </c>
      <c r="D20" s="80" t="s">
        <v>9</v>
      </c>
      <c r="E20" s="116">
        <v>6713.154619999999</v>
      </c>
    </row>
    <row r="21" spans="2:5" ht="15">
      <c r="B21" s="78" t="s">
        <v>31</v>
      </c>
      <c r="C21" s="103" t="s">
        <v>32</v>
      </c>
      <c r="D21" s="80" t="s">
        <v>33</v>
      </c>
      <c r="E21" s="116">
        <v>2.4572236588314196</v>
      </c>
    </row>
    <row r="22" spans="2:5" ht="15">
      <c r="B22" s="78" t="s">
        <v>34</v>
      </c>
      <c r="C22" s="103" t="s">
        <v>35</v>
      </c>
      <c r="D22" s="80" t="s">
        <v>36</v>
      </c>
      <c r="E22" s="123">
        <v>2732.00797</v>
      </c>
    </row>
    <row r="23" spans="2:5" ht="25.5">
      <c r="B23" s="78" t="s">
        <v>37</v>
      </c>
      <c r="C23" s="94" t="s">
        <v>38</v>
      </c>
      <c r="D23" s="80" t="s">
        <v>9</v>
      </c>
      <c r="E23" s="116">
        <v>1452.8349999999998</v>
      </c>
    </row>
    <row r="24" spans="2:5" ht="15">
      <c r="B24" s="78" t="s">
        <v>39</v>
      </c>
      <c r="C24" s="104" t="s">
        <v>40</v>
      </c>
      <c r="D24" s="80" t="s">
        <v>9</v>
      </c>
      <c r="E24" s="122">
        <v>0</v>
      </c>
    </row>
    <row r="25" spans="2:5" ht="15">
      <c r="B25" s="78" t="s">
        <v>41</v>
      </c>
      <c r="C25" s="94" t="s">
        <v>42</v>
      </c>
      <c r="D25" s="80" t="s">
        <v>9</v>
      </c>
      <c r="E25" s="122">
        <v>0</v>
      </c>
    </row>
    <row r="26" spans="2:5" ht="25.5">
      <c r="B26" s="78" t="s">
        <v>43</v>
      </c>
      <c r="C26" s="94" t="s">
        <v>44</v>
      </c>
      <c r="D26" s="80" t="s">
        <v>9</v>
      </c>
      <c r="E26" s="122">
        <v>0</v>
      </c>
    </row>
    <row r="27" spans="2:5" ht="15">
      <c r="B27" s="78" t="s">
        <v>45</v>
      </c>
      <c r="C27" s="94" t="s">
        <v>46</v>
      </c>
      <c r="D27" s="80" t="s">
        <v>9</v>
      </c>
      <c r="E27" s="122">
        <v>0</v>
      </c>
    </row>
    <row r="28" spans="2:5" ht="25.5">
      <c r="B28" s="78" t="s">
        <v>47</v>
      </c>
      <c r="C28" s="94" t="s">
        <v>48</v>
      </c>
      <c r="D28" s="80" t="s">
        <v>9</v>
      </c>
      <c r="E28" s="122">
        <v>0</v>
      </c>
    </row>
    <row r="29" spans="2:5" ht="15">
      <c r="B29" s="78" t="s">
        <v>49</v>
      </c>
      <c r="C29" s="94" t="s">
        <v>50</v>
      </c>
      <c r="D29" s="80" t="s">
        <v>9</v>
      </c>
      <c r="E29" s="122">
        <v>0</v>
      </c>
    </row>
    <row r="30" spans="2:5" ht="25.5">
      <c r="B30" s="78" t="s">
        <v>51</v>
      </c>
      <c r="C30" s="104" t="s">
        <v>52</v>
      </c>
      <c r="D30" s="80" t="s">
        <v>9</v>
      </c>
      <c r="E30" s="116">
        <v>2692.72825</v>
      </c>
    </row>
    <row r="31" spans="2:5" ht="15">
      <c r="B31" s="78" t="s">
        <v>53</v>
      </c>
      <c r="C31" s="94" t="s">
        <v>54</v>
      </c>
      <c r="D31" s="80" t="s">
        <v>9</v>
      </c>
      <c r="E31" s="116">
        <v>0</v>
      </c>
    </row>
    <row r="32" spans="2:5" ht="15">
      <c r="B32" s="78" t="s">
        <v>55</v>
      </c>
      <c r="C32" s="103" t="s">
        <v>56</v>
      </c>
      <c r="D32" s="80" t="s">
        <v>9</v>
      </c>
      <c r="E32" s="116">
        <v>0</v>
      </c>
    </row>
    <row r="33" spans="2:5" ht="15">
      <c r="B33" s="78" t="s">
        <v>57</v>
      </c>
      <c r="C33" s="103" t="s">
        <v>58</v>
      </c>
      <c r="D33" s="80" t="s">
        <v>9</v>
      </c>
      <c r="E33" s="116">
        <v>0</v>
      </c>
    </row>
    <row r="34" spans="2:5" ht="15">
      <c r="B34" s="78" t="s">
        <v>59</v>
      </c>
      <c r="C34" s="94" t="s">
        <v>60</v>
      </c>
      <c r="D34" s="80" t="s">
        <v>9</v>
      </c>
      <c r="E34" s="116">
        <v>8245.74194</v>
      </c>
    </row>
    <row r="35" spans="2:5" ht="15">
      <c r="B35" s="78" t="s">
        <v>61</v>
      </c>
      <c r="C35" s="103" t="s">
        <v>56</v>
      </c>
      <c r="D35" s="80" t="s">
        <v>9</v>
      </c>
      <c r="E35" s="116">
        <v>0</v>
      </c>
    </row>
    <row r="36" spans="2:5" ht="15">
      <c r="B36" s="78" t="s">
        <v>62</v>
      </c>
      <c r="C36" s="103" t="s">
        <v>58</v>
      </c>
      <c r="D36" s="80" t="s">
        <v>9</v>
      </c>
      <c r="E36" s="116">
        <v>0</v>
      </c>
    </row>
    <row r="37" spans="2:5" ht="25.5">
      <c r="B37" s="78" t="s">
        <v>63</v>
      </c>
      <c r="C37" s="94" t="s">
        <v>64</v>
      </c>
      <c r="D37" s="80" t="s">
        <v>9</v>
      </c>
      <c r="E37" s="116">
        <v>0</v>
      </c>
    </row>
    <row r="38" spans="2:5" ht="51">
      <c r="B38" s="78" t="s">
        <v>65</v>
      </c>
      <c r="C38" s="103" t="s">
        <v>66</v>
      </c>
      <c r="D38" s="80" t="s">
        <v>19</v>
      </c>
      <c r="E38" s="105" t="s">
        <v>67</v>
      </c>
    </row>
    <row r="39" spans="2:5" ht="25.5">
      <c r="B39" s="78" t="s">
        <v>68</v>
      </c>
      <c r="C39" s="94" t="s">
        <v>69</v>
      </c>
      <c r="D39" s="80" t="s">
        <v>9</v>
      </c>
      <c r="E39" s="114">
        <v>15.254340000000001</v>
      </c>
    </row>
    <row r="40" spans="2:5" ht="15">
      <c r="B40" s="78" t="s">
        <v>269</v>
      </c>
      <c r="C40" s="84"/>
      <c r="D40" s="84"/>
      <c r="E40" s="84"/>
    </row>
    <row r="41" spans="2:5" ht="15">
      <c r="B41" s="86" t="s">
        <v>70</v>
      </c>
      <c r="C41" s="106" t="s">
        <v>150</v>
      </c>
      <c r="D41" s="88" t="s">
        <v>9</v>
      </c>
      <c r="E41" s="116">
        <v>15.254340000000001</v>
      </c>
    </row>
    <row r="42" spans="2:5" ht="15">
      <c r="B42" s="90"/>
      <c r="C42" s="102" t="s">
        <v>270</v>
      </c>
      <c r="D42" s="92"/>
      <c r="E42" s="118"/>
    </row>
    <row r="43" spans="2:5" ht="25.5">
      <c r="B43" s="78" t="s">
        <v>6</v>
      </c>
      <c r="C43" s="79" t="s">
        <v>74</v>
      </c>
      <c r="D43" s="80" t="s">
        <v>9</v>
      </c>
      <c r="E43" s="116">
        <f>E6-E10</f>
        <v>3952.2195124998107</v>
      </c>
    </row>
    <row r="44" spans="2:5" ht="25.5">
      <c r="B44" s="78" t="s">
        <v>7</v>
      </c>
      <c r="C44" s="79" t="s">
        <v>75</v>
      </c>
      <c r="D44" s="80" t="s">
        <v>9</v>
      </c>
      <c r="E44" s="116">
        <v>0</v>
      </c>
    </row>
    <row r="45" spans="2:5" ht="25.5">
      <c r="B45" s="78" t="s">
        <v>76</v>
      </c>
      <c r="C45" s="94" t="s">
        <v>77</v>
      </c>
      <c r="D45" s="80" t="s">
        <v>9</v>
      </c>
      <c r="E45" s="116">
        <v>0</v>
      </c>
    </row>
    <row r="46" spans="2:5" ht="38.25">
      <c r="B46" s="78" t="s">
        <v>78</v>
      </c>
      <c r="C46" s="79" t="s">
        <v>79</v>
      </c>
      <c r="D46" s="80" t="s">
        <v>9</v>
      </c>
      <c r="E46" s="116">
        <v>0</v>
      </c>
    </row>
    <row r="47" spans="2:5" ht="15">
      <c r="B47" s="78" t="s">
        <v>80</v>
      </c>
      <c r="C47" s="94" t="s">
        <v>81</v>
      </c>
      <c r="D47" s="80" t="s">
        <v>9</v>
      </c>
      <c r="E47" s="116">
        <v>0</v>
      </c>
    </row>
    <row r="48" spans="2:5" ht="15">
      <c r="B48" s="78" t="s">
        <v>82</v>
      </c>
      <c r="C48" s="79" t="s">
        <v>83</v>
      </c>
      <c r="D48" s="80" t="s">
        <v>9</v>
      </c>
      <c r="E48" s="116">
        <v>0</v>
      </c>
    </row>
    <row r="49" spans="2:5" ht="33.75">
      <c r="B49" s="78" t="s">
        <v>84</v>
      </c>
      <c r="C49" s="79" t="s">
        <v>85</v>
      </c>
      <c r="D49" s="80" t="s">
        <v>19</v>
      </c>
      <c r="E49" s="124" t="s">
        <v>289</v>
      </c>
    </row>
    <row r="50" spans="2:5" ht="38.25">
      <c r="B50" s="78" t="s">
        <v>87</v>
      </c>
      <c r="C50" s="79" t="s">
        <v>88</v>
      </c>
      <c r="D50" s="80" t="s">
        <v>89</v>
      </c>
      <c r="E50" s="116">
        <v>121.18</v>
      </c>
    </row>
    <row r="51" spans="2:5" ht="15">
      <c r="B51" s="78" t="s">
        <v>271</v>
      </c>
      <c r="C51" s="84"/>
      <c r="D51" s="84"/>
      <c r="E51" s="84"/>
    </row>
    <row r="52" spans="2:5" ht="15">
      <c r="B52" s="86" t="s">
        <v>90</v>
      </c>
      <c r="C52" s="87" t="s">
        <v>304</v>
      </c>
      <c r="D52" s="88" t="s">
        <v>89</v>
      </c>
      <c r="E52" s="116">
        <v>121.18</v>
      </c>
    </row>
    <row r="53" spans="2:5" ht="15">
      <c r="B53" s="90"/>
      <c r="C53" s="91" t="s">
        <v>96</v>
      </c>
      <c r="D53" s="92"/>
      <c r="E53" s="118"/>
    </row>
    <row r="54" spans="2:5" ht="25.5">
      <c r="B54" s="78" t="s">
        <v>97</v>
      </c>
      <c r="C54" s="79" t="s">
        <v>98</v>
      </c>
      <c r="D54" s="80" t="s">
        <v>89</v>
      </c>
      <c r="E54" s="116">
        <v>71.71948</v>
      </c>
    </row>
    <row r="55" spans="2:5" ht="25.5">
      <c r="B55" s="78" t="s">
        <v>99</v>
      </c>
      <c r="C55" s="79" t="s">
        <v>100</v>
      </c>
      <c r="D55" s="80" t="s">
        <v>101</v>
      </c>
      <c r="E55" s="123">
        <v>81.2209</v>
      </c>
    </row>
    <row r="56" spans="2:5" ht="25.5">
      <c r="B56" s="78" t="s">
        <v>102</v>
      </c>
      <c r="C56" s="79" t="s">
        <v>103</v>
      </c>
      <c r="D56" s="80" t="s">
        <v>101</v>
      </c>
      <c r="E56" s="116">
        <v>0</v>
      </c>
    </row>
    <row r="57" spans="2:5" ht="38.25">
      <c r="B57" s="78" t="s">
        <v>104</v>
      </c>
      <c r="C57" s="79" t="s">
        <v>105</v>
      </c>
      <c r="D57" s="80" t="s">
        <v>101</v>
      </c>
      <c r="E57" s="125">
        <v>78.20074381000002</v>
      </c>
    </row>
    <row r="58" spans="2:5" ht="15">
      <c r="B58" s="78" t="s">
        <v>106</v>
      </c>
      <c r="C58" s="94" t="s">
        <v>107</v>
      </c>
      <c r="D58" s="80" t="s">
        <v>101</v>
      </c>
      <c r="E58" s="123">
        <v>72.97838100000001</v>
      </c>
    </row>
    <row r="59" spans="2:5" ht="25.5">
      <c r="B59" s="78" t="s">
        <v>108</v>
      </c>
      <c r="C59" s="94" t="s">
        <v>109</v>
      </c>
      <c r="D59" s="80" t="s">
        <v>101</v>
      </c>
      <c r="E59" s="123">
        <v>5.222362810000001</v>
      </c>
    </row>
    <row r="60" spans="2:5" ht="38.25">
      <c r="B60" s="78" t="s">
        <v>110</v>
      </c>
      <c r="C60" s="79" t="s">
        <v>111</v>
      </c>
      <c r="D60" s="80" t="s">
        <v>263</v>
      </c>
      <c r="E60" s="123">
        <v>14.84585</v>
      </c>
    </row>
    <row r="61" spans="2:5" ht="15">
      <c r="B61" s="78" t="s">
        <v>112</v>
      </c>
      <c r="C61" s="79" t="s">
        <v>113</v>
      </c>
      <c r="D61" s="80" t="s">
        <v>101</v>
      </c>
      <c r="E61" s="123">
        <v>3.02015619</v>
      </c>
    </row>
    <row r="62" spans="2:5" ht="15">
      <c r="B62" s="78" t="s">
        <v>114</v>
      </c>
      <c r="C62" s="79" t="s">
        <v>115</v>
      </c>
      <c r="D62" s="80" t="s">
        <v>116</v>
      </c>
      <c r="E62" s="122">
        <v>0</v>
      </c>
    </row>
    <row r="63" spans="2:5" ht="25.5">
      <c r="B63" s="78" t="s">
        <v>117</v>
      </c>
      <c r="C63" s="79" t="s">
        <v>118</v>
      </c>
      <c r="D63" s="80" t="s">
        <v>116</v>
      </c>
      <c r="E63" s="122">
        <v>0</v>
      </c>
    </row>
    <row r="64" spans="2:5" ht="51">
      <c r="B64" s="78" t="s">
        <v>119</v>
      </c>
      <c r="C64" s="79" t="s">
        <v>120</v>
      </c>
      <c r="D64" s="80" t="s">
        <v>121</v>
      </c>
      <c r="E64" s="116">
        <v>165.93284610241952</v>
      </c>
    </row>
    <row r="65" spans="2:5" ht="15">
      <c r="B65" s="78" t="s">
        <v>272</v>
      </c>
      <c r="C65" s="84"/>
      <c r="D65" s="84"/>
      <c r="E65" s="84"/>
    </row>
    <row r="66" spans="2:5" ht="25.5">
      <c r="B66" s="86" t="s">
        <v>122</v>
      </c>
      <c r="C66" s="87" t="s">
        <v>304</v>
      </c>
      <c r="D66" s="88" t="s">
        <v>121</v>
      </c>
      <c r="E66" s="116">
        <v>165.93284610241952</v>
      </c>
    </row>
    <row r="67" spans="2:5" ht="15">
      <c r="B67" s="90"/>
      <c r="C67" s="91" t="s">
        <v>96</v>
      </c>
      <c r="D67" s="92"/>
      <c r="E67" s="118"/>
    </row>
    <row r="68" spans="2:5" ht="51">
      <c r="B68" s="78" t="s">
        <v>125</v>
      </c>
      <c r="C68" s="79" t="s">
        <v>126</v>
      </c>
      <c r="D68" s="80" t="s">
        <v>127</v>
      </c>
      <c r="E68" s="116">
        <v>30.318637451333462</v>
      </c>
    </row>
    <row r="69" spans="2:5" ht="51">
      <c r="B69" s="78" t="s">
        <v>128</v>
      </c>
      <c r="C69" s="79" t="s">
        <v>129</v>
      </c>
      <c r="D69" s="80" t="s">
        <v>130</v>
      </c>
      <c r="E69" s="116">
        <v>0.8264422670585335</v>
      </c>
    </row>
    <row r="70" spans="2:5" ht="90">
      <c r="B70" s="78" t="s">
        <v>131</v>
      </c>
      <c r="C70" s="79" t="s">
        <v>132</v>
      </c>
      <c r="D70" s="75" t="s">
        <v>19</v>
      </c>
      <c r="E70" s="128" t="s">
        <v>305</v>
      </c>
    </row>
  </sheetData>
  <sheetProtection/>
  <mergeCells count="3">
    <mergeCell ref="B1:E1"/>
    <mergeCell ref="B2:E2"/>
    <mergeCell ref="B3:E3"/>
  </mergeCells>
  <hyperlinks>
    <hyperlink ref="E49" r:id="rId1" display="http://www.tgc-2.ru/investors/disclosure/statements/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G66"/>
  <sheetViews>
    <sheetView showGridLines="0" zoomScalePageLayoutView="0" workbookViewId="0" topLeftCell="A1">
      <selection activeCell="C27" sqref="C27"/>
    </sheetView>
  </sheetViews>
  <sheetFormatPr defaultColWidth="9.140625" defaultRowHeight="15"/>
  <cols>
    <col min="2" max="2" width="8.57421875" style="74" customWidth="1"/>
    <col min="3" max="3" width="58.421875" style="74" customWidth="1"/>
    <col min="4" max="4" width="15.57421875" style="74" customWidth="1"/>
    <col min="5" max="5" width="23.28125" style="74" customWidth="1"/>
  </cols>
  <sheetData>
    <row r="2" spans="2:5" ht="15.75">
      <c r="B2" s="187" t="s">
        <v>306</v>
      </c>
      <c r="C2" s="187"/>
      <c r="D2" s="187"/>
      <c r="E2" s="187"/>
    </row>
    <row r="3" spans="2:5" ht="15.75">
      <c r="B3" s="179" t="s">
        <v>307</v>
      </c>
      <c r="C3" s="179"/>
      <c r="D3" s="179"/>
      <c r="E3" s="179"/>
    </row>
    <row r="4" spans="2:5" ht="15">
      <c r="B4" s="188" t="s">
        <v>308</v>
      </c>
      <c r="C4" s="188"/>
      <c r="D4" s="188"/>
      <c r="E4" s="188"/>
    </row>
    <row r="5" spans="2:5" s="2" customFormat="1" ht="15">
      <c r="B5" s="75" t="s">
        <v>0</v>
      </c>
      <c r="C5" s="76" t="s">
        <v>1</v>
      </c>
      <c r="D5" s="76" t="s">
        <v>2</v>
      </c>
      <c r="E5" s="76" t="s">
        <v>3</v>
      </c>
    </row>
    <row r="6" spans="2:5" s="2" customFormat="1" ht="15">
      <c r="B6" s="129"/>
      <c r="C6" s="129"/>
      <c r="D6" s="129"/>
      <c r="E6" s="130" t="s">
        <v>134</v>
      </c>
    </row>
    <row r="7" spans="2:5" s="2" customFormat="1" ht="15">
      <c r="B7" s="77" t="s">
        <v>4</v>
      </c>
      <c r="C7" s="77" t="s">
        <v>5</v>
      </c>
      <c r="D7" s="77" t="s">
        <v>6</v>
      </c>
      <c r="E7" s="77" t="s">
        <v>78</v>
      </c>
    </row>
    <row r="8" spans="2:5" s="2" customFormat="1" ht="24">
      <c r="B8" s="78" t="s">
        <v>4</v>
      </c>
      <c r="C8" s="131" t="s">
        <v>8</v>
      </c>
      <c r="D8" s="75" t="s">
        <v>9</v>
      </c>
      <c r="E8" s="132">
        <v>185.31792704000003</v>
      </c>
    </row>
    <row r="9" spans="2:5" s="2" customFormat="1" ht="15">
      <c r="B9" s="78" t="s">
        <v>10</v>
      </c>
      <c r="C9" s="131" t="s">
        <v>11</v>
      </c>
      <c r="D9" s="75" t="s">
        <v>9</v>
      </c>
      <c r="E9" s="133">
        <v>0</v>
      </c>
    </row>
    <row r="10" spans="2:5" s="2" customFormat="1" ht="15">
      <c r="B10" s="78" t="s">
        <v>174</v>
      </c>
      <c r="C10" s="131" t="s">
        <v>134</v>
      </c>
      <c r="D10" s="75" t="s">
        <v>9</v>
      </c>
      <c r="E10" s="132">
        <v>185.31792704000003</v>
      </c>
    </row>
    <row r="11" spans="2:5" s="2" customFormat="1" ht="24">
      <c r="B11" s="78" t="s">
        <v>5</v>
      </c>
      <c r="C11" s="131" t="s">
        <v>12</v>
      </c>
      <c r="D11" s="75" t="s">
        <v>9</v>
      </c>
      <c r="E11" s="132">
        <v>185.32934</v>
      </c>
    </row>
    <row r="12" spans="2:5" s="2" customFormat="1" ht="15">
      <c r="B12" s="78" t="s">
        <v>13</v>
      </c>
      <c r="C12" s="134" t="s">
        <v>14</v>
      </c>
      <c r="D12" s="75" t="s">
        <v>9</v>
      </c>
      <c r="E12" s="133">
        <v>0</v>
      </c>
    </row>
    <row r="13" spans="2:5" s="2" customFormat="1" ht="15">
      <c r="B13" s="78" t="s">
        <v>15</v>
      </c>
      <c r="C13" s="131" t="s">
        <v>16</v>
      </c>
      <c r="D13" s="75" t="s">
        <v>9</v>
      </c>
      <c r="E13" s="133">
        <v>0</v>
      </c>
    </row>
    <row r="14" spans="2:5" s="2" customFormat="1" ht="15">
      <c r="B14" s="78" t="s">
        <v>17</v>
      </c>
      <c r="C14" s="131" t="s">
        <v>18</v>
      </c>
      <c r="D14" s="75" t="s">
        <v>19</v>
      </c>
      <c r="E14" s="133">
        <v>0</v>
      </c>
    </row>
    <row r="15" spans="2:5" s="2" customFormat="1" ht="15">
      <c r="B15" s="78" t="s">
        <v>20</v>
      </c>
      <c r="C15" s="131" t="s">
        <v>21</v>
      </c>
      <c r="D15" s="75" t="s">
        <v>22</v>
      </c>
      <c r="E15" s="133">
        <v>0</v>
      </c>
    </row>
    <row r="16" spans="2:5" s="2" customFormat="1" ht="15">
      <c r="B16" s="78" t="s">
        <v>23</v>
      </c>
      <c r="C16" s="131" t="s">
        <v>24</v>
      </c>
      <c r="D16" s="75" t="s">
        <v>9</v>
      </c>
      <c r="E16" s="133">
        <v>0</v>
      </c>
    </row>
    <row r="17" spans="2:5" s="2" customFormat="1" ht="15">
      <c r="B17" s="78" t="s">
        <v>25</v>
      </c>
      <c r="C17" s="131" t="s">
        <v>26</v>
      </c>
      <c r="D17" s="75" t="s">
        <v>9</v>
      </c>
      <c r="E17" s="133">
        <v>0</v>
      </c>
    </row>
    <row r="18" spans="2:5" s="2" customFormat="1" ht="15">
      <c r="B18" s="78" t="s">
        <v>27</v>
      </c>
      <c r="C18" s="131" t="s">
        <v>28</v>
      </c>
      <c r="D18" s="135" t="s">
        <v>19</v>
      </c>
      <c r="E18" s="133">
        <v>0</v>
      </c>
    </row>
    <row r="19" spans="2:5" s="2" customFormat="1" ht="24">
      <c r="B19" s="78" t="s">
        <v>29</v>
      </c>
      <c r="C19" s="134" t="s">
        <v>30</v>
      </c>
      <c r="D19" s="75" t="s">
        <v>9</v>
      </c>
      <c r="E19" s="133">
        <v>0</v>
      </c>
    </row>
    <row r="20" spans="2:5" s="2" customFormat="1" ht="15">
      <c r="B20" s="78" t="s">
        <v>31</v>
      </c>
      <c r="C20" s="136" t="s">
        <v>32</v>
      </c>
      <c r="D20" s="75" t="s">
        <v>33</v>
      </c>
      <c r="E20" s="133">
        <v>0</v>
      </c>
    </row>
    <row r="21" spans="2:5" s="2" customFormat="1" ht="15">
      <c r="B21" s="78" t="s">
        <v>34</v>
      </c>
      <c r="C21" s="136" t="s">
        <v>35</v>
      </c>
      <c r="D21" s="75" t="s">
        <v>36</v>
      </c>
      <c r="E21" s="133">
        <v>0</v>
      </c>
    </row>
    <row r="22" spans="2:5" s="2" customFormat="1" ht="24">
      <c r="B22" s="78" t="s">
        <v>37</v>
      </c>
      <c r="C22" s="134" t="s">
        <v>38</v>
      </c>
      <c r="D22" s="75" t="s">
        <v>9</v>
      </c>
      <c r="E22" s="133">
        <v>0</v>
      </c>
    </row>
    <row r="23" spans="2:5" s="2" customFormat="1" ht="15">
      <c r="B23" s="78" t="s">
        <v>39</v>
      </c>
      <c r="C23" s="134" t="s">
        <v>40</v>
      </c>
      <c r="D23" s="75" t="s">
        <v>9</v>
      </c>
      <c r="E23" s="133">
        <v>0</v>
      </c>
    </row>
    <row r="24" spans="2:5" s="2" customFormat="1" ht="15">
      <c r="B24" s="78" t="s">
        <v>41</v>
      </c>
      <c r="C24" s="134" t="s">
        <v>42</v>
      </c>
      <c r="D24" s="75" t="s">
        <v>9</v>
      </c>
      <c r="E24" s="133">
        <v>0</v>
      </c>
    </row>
    <row r="25" spans="2:5" s="2" customFormat="1" ht="24">
      <c r="B25" s="78" t="s">
        <v>43</v>
      </c>
      <c r="C25" s="134" t="s">
        <v>44</v>
      </c>
      <c r="D25" s="75" t="s">
        <v>9</v>
      </c>
      <c r="E25" s="133">
        <v>0</v>
      </c>
    </row>
    <row r="26" spans="2:5" s="2" customFormat="1" ht="15">
      <c r="B26" s="78" t="s">
        <v>45</v>
      </c>
      <c r="C26" s="134" t="s">
        <v>46</v>
      </c>
      <c r="D26" s="75" t="s">
        <v>9</v>
      </c>
      <c r="E26" s="133">
        <v>0</v>
      </c>
    </row>
    <row r="27" spans="2:5" s="2" customFormat="1" ht="24">
      <c r="B27" s="78" t="s">
        <v>47</v>
      </c>
      <c r="C27" s="134" t="s">
        <v>48</v>
      </c>
      <c r="D27" s="75" t="s">
        <v>9</v>
      </c>
      <c r="E27" s="133">
        <v>0</v>
      </c>
    </row>
    <row r="28" spans="2:5" s="2" customFormat="1" ht="15">
      <c r="B28" s="78" t="s">
        <v>49</v>
      </c>
      <c r="C28" s="134" t="s">
        <v>50</v>
      </c>
      <c r="D28" s="75" t="s">
        <v>9</v>
      </c>
      <c r="E28" s="133">
        <v>0</v>
      </c>
    </row>
    <row r="29" spans="2:5" s="2" customFormat="1" ht="24">
      <c r="B29" s="78" t="s">
        <v>51</v>
      </c>
      <c r="C29" s="134" t="s">
        <v>52</v>
      </c>
      <c r="D29" s="75" t="s">
        <v>9</v>
      </c>
      <c r="E29" s="133">
        <v>0</v>
      </c>
    </row>
    <row r="30" spans="2:5" s="2" customFormat="1" ht="15">
      <c r="B30" s="78" t="s">
        <v>53</v>
      </c>
      <c r="C30" s="134" t="s">
        <v>54</v>
      </c>
      <c r="D30" s="75" t="s">
        <v>9</v>
      </c>
      <c r="E30" s="133">
        <v>0</v>
      </c>
    </row>
    <row r="31" spans="2:5" s="2" customFormat="1" ht="15">
      <c r="B31" s="78" t="s">
        <v>55</v>
      </c>
      <c r="C31" s="136" t="s">
        <v>56</v>
      </c>
      <c r="D31" s="75" t="s">
        <v>9</v>
      </c>
      <c r="E31" s="133">
        <v>0</v>
      </c>
    </row>
    <row r="32" spans="2:5" s="2" customFormat="1" ht="15">
      <c r="B32" s="78" t="s">
        <v>57</v>
      </c>
      <c r="C32" s="136" t="s">
        <v>58</v>
      </c>
      <c r="D32" s="75" t="s">
        <v>9</v>
      </c>
      <c r="E32" s="133">
        <v>0</v>
      </c>
    </row>
    <row r="33" spans="2:5" s="2" customFormat="1" ht="15">
      <c r="B33" s="78" t="s">
        <v>59</v>
      </c>
      <c r="C33" s="134" t="s">
        <v>60</v>
      </c>
      <c r="D33" s="75" t="s">
        <v>9</v>
      </c>
      <c r="E33" s="132">
        <v>185.32934</v>
      </c>
    </row>
    <row r="34" spans="2:5" s="2" customFormat="1" ht="15">
      <c r="B34" s="78" t="s">
        <v>61</v>
      </c>
      <c r="C34" s="136" t="s">
        <v>56</v>
      </c>
      <c r="D34" s="75" t="s">
        <v>9</v>
      </c>
      <c r="E34" s="133">
        <v>0</v>
      </c>
    </row>
    <row r="35" spans="2:5" s="2" customFormat="1" ht="15">
      <c r="B35" s="78" t="s">
        <v>62</v>
      </c>
      <c r="C35" s="136" t="s">
        <v>58</v>
      </c>
      <c r="D35" s="75" t="s">
        <v>9</v>
      </c>
      <c r="E35" s="133">
        <v>0</v>
      </c>
    </row>
    <row r="36" spans="2:5" s="2" customFormat="1" ht="24">
      <c r="B36" s="78" t="s">
        <v>63</v>
      </c>
      <c r="C36" s="134" t="s">
        <v>64</v>
      </c>
      <c r="D36" s="75" t="s">
        <v>9</v>
      </c>
      <c r="E36" s="133">
        <v>0</v>
      </c>
    </row>
    <row r="37" spans="2:5" s="2" customFormat="1" ht="36">
      <c r="B37" s="78" t="s">
        <v>65</v>
      </c>
      <c r="C37" s="136" t="s">
        <v>66</v>
      </c>
      <c r="D37" s="75" t="s">
        <v>19</v>
      </c>
      <c r="E37" s="133">
        <v>0</v>
      </c>
    </row>
    <row r="38" spans="2:5" s="2" customFormat="1" ht="24">
      <c r="B38" s="78" t="s">
        <v>68</v>
      </c>
      <c r="C38" s="134" t="s">
        <v>69</v>
      </c>
      <c r="D38" s="75" t="s">
        <v>9</v>
      </c>
      <c r="E38" s="133">
        <v>0</v>
      </c>
    </row>
    <row r="39" spans="2:5" s="2" customFormat="1" ht="15">
      <c r="B39" s="134" t="s">
        <v>70</v>
      </c>
      <c r="C39" s="134" t="s">
        <v>71</v>
      </c>
      <c r="D39" s="135" t="s">
        <v>9</v>
      </c>
      <c r="E39" s="133">
        <v>0</v>
      </c>
    </row>
    <row r="40" spans="2:5" s="2" customFormat="1" ht="15">
      <c r="B40" s="134" t="s">
        <v>72</v>
      </c>
      <c r="C40" s="134" t="s">
        <v>73</v>
      </c>
      <c r="D40" s="135" t="s">
        <v>9</v>
      </c>
      <c r="E40" s="133">
        <v>0</v>
      </c>
    </row>
    <row r="41" spans="2:5" s="2" customFormat="1" ht="24">
      <c r="B41" s="78" t="s">
        <v>6</v>
      </c>
      <c r="C41" s="131" t="s">
        <v>74</v>
      </c>
      <c r="D41" s="75" t="s">
        <v>9</v>
      </c>
      <c r="E41" s="132">
        <f>E8-E11</f>
        <v>-0.011412959999972827</v>
      </c>
    </row>
    <row r="42" spans="2:5" s="2" customFormat="1" ht="24">
      <c r="B42" s="78" t="s">
        <v>7</v>
      </c>
      <c r="C42" s="131" t="s">
        <v>75</v>
      </c>
      <c r="D42" s="75" t="s">
        <v>9</v>
      </c>
      <c r="E42" s="133">
        <v>0</v>
      </c>
    </row>
    <row r="43" spans="2:5" s="2" customFormat="1" ht="24">
      <c r="B43" s="78" t="s">
        <v>76</v>
      </c>
      <c r="C43" s="134" t="s">
        <v>77</v>
      </c>
      <c r="D43" s="75" t="s">
        <v>9</v>
      </c>
      <c r="E43" s="133">
        <v>0</v>
      </c>
    </row>
    <row r="44" spans="2:5" s="2" customFormat="1" ht="36">
      <c r="B44" s="78" t="s">
        <v>78</v>
      </c>
      <c r="C44" s="131" t="s">
        <v>79</v>
      </c>
      <c r="D44" s="75" t="s">
        <v>9</v>
      </c>
      <c r="E44" s="133">
        <v>0</v>
      </c>
    </row>
    <row r="45" spans="2:5" s="2" customFormat="1" ht="15">
      <c r="B45" s="78" t="s">
        <v>80</v>
      </c>
      <c r="C45" s="134" t="s">
        <v>81</v>
      </c>
      <c r="D45" s="75" t="s">
        <v>9</v>
      </c>
      <c r="E45" s="133">
        <v>0</v>
      </c>
    </row>
    <row r="46" spans="2:5" s="2" customFormat="1" ht="15">
      <c r="B46" s="78" t="s">
        <v>82</v>
      </c>
      <c r="C46" s="131" t="s">
        <v>83</v>
      </c>
      <c r="D46" s="75" t="s">
        <v>9</v>
      </c>
      <c r="E46" s="133">
        <v>0</v>
      </c>
    </row>
    <row r="47" spans="2:5" s="2" customFormat="1" ht="24">
      <c r="B47" s="78" t="s">
        <v>84</v>
      </c>
      <c r="C47" s="131" t="s">
        <v>85</v>
      </c>
      <c r="D47" s="75" t="s">
        <v>19</v>
      </c>
      <c r="E47" s="137"/>
    </row>
    <row r="48" spans="2:5" s="2" customFormat="1" ht="36">
      <c r="B48" s="78" t="s">
        <v>87</v>
      </c>
      <c r="C48" s="131" t="s">
        <v>88</v>
      </c>
      <c r="D48" s="75" t="s">
        <v>89</v>
      </c>
      <c r="E48" s="133">
        <v>0</v>
      </c>
    </row>
    <row r="49" spans="2:5" s="2" customFormat="1" ht="24">
      <c r="B49" s="78" t="s">
        <v>97</v>
      </c>
      <c r="C49" s="131" t="s">
        <v>98</v>
      </c>
      <c r="D49" s="75" t="s">
        <v>89</v>
      </c>
      <c r="E49" s="133">
        <v>0</v>
      </c>
    </row>
    <row r="50" spans="2:5" s="2" customFormat="1" ht="24">
      <c r="B50" s="78" t="s">
        <v>99</v>
      </c>
      <c r="C50" s="131" t="s">
        <v>100</v>
      </c>
      <c r="D50" s="75" t="s">
        <v>101</v>
      </c>
      <c r="E50" s="133">
        <v>0</v>
      </c>
    </row>
    <row r="51" spans="2:5" s="2" customFormat="1" ht="24">
      <c r="B51" s="78" t="s">
        <v>102</v>
      </c>
      <c r="C51" s="131" t="s">
        <v>103</v>
      </c>
      <c r="D51" s="75" t="s">
        <v>101</v>
      </c>
      <c r="E51" s="133">
        <v>0</v>
      </c>
    </row>
    <row r="52" spans="2:7" s="2" customFormat="1" ht="36">
      <c r="B52" s="78" t="s">
        <v>104</v>
      </c>
      <c r="C52" s="131" t="s">
        <v>105</v>
      </c>
      <c r="D52" s="75" t="s">
        <v>101</v>
      </c>
      <c r="E52" s="132">
        <v>0.989248</v>
      </c>
      <c r="G52" s="6"/>
    </row>
    <row r="53" spans="2:7" s="2" customFormat="1" ht="15">
      <c r="B53" s="78" t="s">
        <v>106</v>
      </c>
      <c r="C53" s="134" t="s">
        <v>107</v>
      </c>
      <c r="D53" s="75" t="s">
        <v>101</v>
      </c>
      <c r="E53" s="133">
        <v>0</v>
      </c>
      <c r="G53" s="6"/>
    </row>
    <row r="54" spans="2:5" s="2" customFormat="1" ht="24">
      <c r="B54" s="78" t="s">
        <v>108</v>
      </c>
      <c r="C54" s="134" t="s">
        <v>109</v>
      </c>
      <c r="D54" s="75" t="s">
        <v>101</v>
      </c>
      <c r="E54" s="133">
        <v>0</v>
      </c>
    </row>
    <row r="55" spans="2:5" s="2" customFormat="1" ht="24">
      <c r="B55" s="78" t="s">
        <v>110</v>
      </c>
      <c r="C55" s="131" t="s">
        <v>111</v>
      </c>
      <c r="D55" s="75" t="s">
        <v>133</v>
      </c>
      <c r="E55" s="133">
        <v>0</v>
      </c>
    </row>
    <row r="56" spans="2:5" s="2" customFormat="1" ht="15">
      <c r="B56" s="78" t="s">
        <v>112</v>
      </c>
      <c r="C56" s="131" t="s">
        <v>113</v>
      </c>
      <c r="D56" s="75" t="s">
        <v>101</v>
      </c>
      <c r="E56" s="133">
        <v>0</v>
      </c>
    </row>
    <row r="57" spans="2:5" s="2" customFormat="1" ht="15">
      <c r="B57" s="78" t="s">
        <v>114</v>
      </c>
      <c r="C57" s="131" t="s">
        <v>115</v>
      </c>
      <c r="D57" s="75" t="s">
        <v>116</v>
      </c>
      <c r="E57" s="133">
        <v>0</v>
      </c>
    </row>
    <row r="58" spans="2:5" s="2" customFormat="1" ht="15">
      <c r="B58" s="78" t="s">
        <v>117</v>
      </c>
      <c r="C58" s="131" t="s">
        <v>118</v>
      </c>
      <c r="D58" s="75" t="s">
        <v>116</v>
      </c>
      <c r="E58" s="133">
        <v>0</v>
      </c>
    </row>
    <row r="59" spans="2:5" s="2" customFormat="1" ht="48">
      <c r="B59" s="78" t="s">
        <v>119</v>
      </c>
      <c r="C59" s="131" t="s">
        <v>120</v>
      </c>
      <c r="D59" s="75" t="s">
        <v>121</v>
      </c>
      <c r="E59" s="133">
        <v>0</v>
      </c>
    </row>
    <row r="60" spans="2:5" s="2" customFormat="1" ht="15">
      <c r="B60" s="90"/>
      <c r="C60" s="138" t="s">
        <v>96</v>
      </c>
      <c r="D60" s="139"/>
      <c r="E60" s="133">
        <v>0</v>
      </c>
    </row>
    <row r="61" spans="2:5" s="2" customFormat="1" ht="48">
      <c r="B61" s="78" t="s">
        <v>125</v>
      </c>
      <c r="C61" s="131" t="s">
        <v>126</v>
      </c>
      <c r="D61" s="75" t="s">
        <v>127</v>
      </c>
      <c r="E61" s="133">
        <v>0</v>
      </c>
    </row>
    <row r="62" spans="2:5" s="2" customFormat="1" ht="48">
      <c r="B62" s="78" t="s">
        <v>128</v>
      </c>
      <c r="C62" s="131" t="s">
        <v>129</v>
      </c>
      <c r="D62" s="75" t="s">
        <v>130</v>
      </c>
      <c r="E62" s="133">
        <v>0</v>
      </c>
    </row>
    <row r="63" spans="2:5" s="2" customFormat="1" ht="15">
      <c r="B63" s="78" t="s">
        <v>131</v>
      </c>
      <c r="C63" s="131" t="s">
        <v>132</v>
      </c>
      <c r="D63" s="75" t="s">
        <v>19</v>
      </c>
      <c r="E63" s="140"/>
    </row>
    <row r="64" spans="2:4" ht="15">
      <c r="B64" s="141"/>
      <c r="C64" s="141"/>
      <c r="D64" s="141"/>
    </row>
    <row r="65" spans="2:4" ht="15">
      <c r="B65" s="142"/>
      <c r="C65" s="189"/>
      <c r="D65" s="189"/>
    </row>
    <row r="66" spans="2:4" ht="15">
      <c r="B66" s="141"/>
      <c r="C66" s="141"/>
      <c r="D66" s="141"/>
    </row>
  </sheetData>
  <sheetProtection/>
  <mergeCells count="4">
    <mergeCell ref="B2:E2"/>
    <mergeCell ref="B3:E3"/>
    <mergeCell ref="B4:E4"/>
    <mergeCell ref="C65:D6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G66"/>
  <sheetViews>
    <sheetView showGridLines="0" zoomScalePageLayoutView="0" workbookViewId="0" topLeftCell="A1">
      <selection activeCell="E27" sqref="E27"/>
    </sheetView>
  </sheetViews>
  <sheetFormatPr defaultColWidth="9.140625" defaultRowHeight="15"/>
  <cols>
    <col min="2" max="2" width="8.57421875" style="74" customWidth="1"/>
    <col min="3" max="3" width="57.8515625" style="74" customWidth="1"/>
    <col min="4" max="4" width="15.57421875" style="74" customWidth="1"/>
    <col min="5" max="5" width="23.28125" style="74" customWidth="1"/>
  </cols>
  <sheetData>
    <row r="2" spans="2:5" ht="15.75">
      <c r="B2" s="187" t="s">
        <v>306</v>
      </c>
      <c r="C2" s="187"/>
      <c r="D2" s="187"/>
      <c r="E2" s="187"/>
    </row>
    <row r="3" spans="2:5" ht="15.75">
      <c r="B3" s="179" t="s">
        <v>309</v>
      </c>
      <c r="C3" s="179"/>
      <c r="D3" s="179"/>
      <c r="E3" s="179"/>
    </row>
    <row r="4" spans="2:5" ht="15">
      <c r="B4" s="188" t="s">
        <v>310</v>
      </c>
      <c r="C4" s="188"/>
      <c r="D4" s="188"/>
      <c r="E4" s="188"/>
    </row>
    <row r="5" spans="2:5" s="2" customFormat="1" ht="15">
      <c r="B5" s="75" t="s">
        <v>0</v>
      </c>
      <c r="C5" s="76" t="s">
        <v>1</v>
      </c>
      <c r="D5" s="76" t="s">
        <v>2</v>
      </c>
      <c r="E5" s="76" t="s">
        <v>3</v>
      </c>
    </row>
    <row r="6" spans="2:5" s="2" customFormat="1" ht="15">
      <c r="B6" s="129"/>
      <c r="C6" s="129"/>
      <c r="D6" s="129"/>
      <c r="E6" s="130" t="s">
        <v>134</v>
      </c>
    </row>
    <row r="7" spans="2:5" s="2" customFormat="1" ht="15">
      <c r="B7" s="77" t="s">
        <v>4</v>
      </c>
      <c r="C7" s="77" t="s">
        <v>5</v>
      </c>
      <c r="D7" s="77" t="s">
        <v>6</v>
      </c>
      <c r="E7" s="77" t="s">
        <v>78</v>
      </c>
    </row>
    <row r="8" spans="2:5" s="2" customFormat="1" ht="24">
      <c r="B8" s="78" t="s">
        <v>4</v>
      </c>
      <c r="C8" s="131" t="s">
        <v>8</v>
      </c>
      <c r="D8" s="75" t="s">
        <v>9</v>
      </c>
      <c r="E8" s="132">
        <v>217776.54723553546</v>
      </c>
    </row>
    <row r="9" spans="2:5" s="2" customFormat="1" ht="15">
      <c r="B9" s="78" t="s">
        <v>10</v>
      </c>
      <c r="C9" s="131" t="s">
        <v>11</v>
      </c>
      <c r="D9" s="75" t="s">
        <v>9</v>
      </c>
      <c r="E9" s="133">
        <v>0</v>
      </c>
    </row>
    <row r="10" spans="2:5" s="2" customFormat="1" ht="15">
      <c r="B10" s="78" t="s">
        <v>174</v>
      </c>
      <c r="C10" s="131" t="s">
        <v>134</v>
      </c>
      <c r="D10" s="75" t="s">
        <v>9</v>
      </c>
      <c r="E10" s="132">
        <v>217776.54723553546</v>
      </c>
    </row>
    <row r="11" spans="2:5" s="2" customFormat="1" ht="24">
      <c r="B11" s="78" t="s">
        <v>5</v>
      </c>
      <c r="C11" s="131" t="s">
        <v>12</v>
      </c>
      <c r="D11" s="75" t="s">
        <v>9</v>
      </c>
      <c r="E11" s="132">
        <v>219607.64504000003</v>
      </c>
    </row>
    <row r="12" spans="2:5" s="2" customFormat="1" ht="15">
      <c r="B12" s="78" t="s">
        <v>13</v>
      </c>
      <c r="C12" s="134" t="s">
        <v>14</v>
      </c>
      <c r="D12" s="75" t="s">
        <v>9</v>
      </c>
      <c r="E12" s="133">
        <v>0</v>
      </c>
    </row>
    <row r="13" spans="2:5" s="2" customFormat="1" ht="15">
      <c r="B13" s="78" t="s">
        <v>15</v>
      </c>
      <c r="C13" s="131" t="s">
        <v>16</v>
      </c>
      <c r="D13" s="75" t="s">
        <v>9</v>
      </c>
      <c r="E13" s="133">
        <v>0</v>
      </c>
    </row>
    <row r="14" spans="2:5" s="2" customFormat="1" ht="15">
      <c r="B14" s="78" t="s">
        <v>17</v>
      </c>
      <c r="C14" s="131" t="s">
        <v>18</v>
      </c>
      <c r="D14" s="75" t="s">
        <v>19</v>
      </c>
      <c r="E14" s="133">
        <v>0</v>
      </c>
    </row>
    <row r="15" spans="2:5" s="2" customFormat="1" ht="15">
      <c r="B15" s="78" t="s">
        <v>20</v>
      </c>
      <c r="C15" s="131" t="s">
        <v>21</v>
      </c>
      <c r="D15" s="75" t="s">
        <v>22</v>
      </c>
      <c r="E15" s="133">
        <v>0</v>
      </c>
    </row>
    <row r="16" spans="2:5" s="2" customFormat="1" ht="15">
      <c r="B16" s="78" t="s">
        <v>23</v>
      </c>
      <c r="C16" s="131" t="s">
        <v>24</v>
      </c>
      <c r="D16" s="75" t="s">
        <v>9</v>
      </c>
      <c r="E16" s="133">
        <v>0</v>
      </c>
    </row>
    <row r="17" spans="2:5" s="2" customFormat="1" ht="15">
      <c r="B17" s="78" t="s">
        <v>25</v>
      </c>
      <c r="C17" s="131" t="s">
        <v>26</v>
      </c>
      <c r="D17" s="75" t="s">
        <v>9</v>
      </c>
      <c r="E17" s="133">
        <v>0</v>
      </c>
    </row>
    <row r="18" spans="2:5" s="2" customFormat="1" ht="15">
      <c r="B18" s="78" t="s">
        <v>27</v>
      </c>
      <c r="C18" s="131" t="s">
        <v>28</v>
      </c>
      <c r="D18" s="135" t="s">
        <v>19</v>
      </c>
      <c r="E18" s="133">
        <v>0</v>
      </c>
    </row>
    <row r="19" spans="2:5" s="2" customFormat="1" ht="24">
      <c r="B19" s="78" t="s">
        <v>29</v>
      </c>
      <c r="C19" s="134" t="s">
        <v>30</v>
      </c>
      <c r="D19" s="75" t="s">
        <v>9</v>
      </c>
      <c r="E19" s="133">
        <v>0</v>
      </c>
    </row>
    <row r="20" spans="2:5" s="2" customFormat="1" ht="15">
      <c r="B20" s="78" t="s">
        <v>31</v>
      </c>
      <c r="C20" s="136" t="s">
        <v>32</v>
      </c>
      <c r="D20" s="75" t="s">
        <v>33</v>
      </c>
      <c r="E20" s="133">
        <v>0</v>
      </c>
    </row>
    <row r="21" spans="2:5" s="2" customFormat="1" ht="15">
      <c r="B21" s="78" t="s">
        <v>34</v>
      </c>
      <c r="C21" s="136" t="s">
        <v>35</v>
      </c>
      <c r="D21" s="75" t="s">
        <v>36</v>
      </c>
      <c r="E21" s="133">
        <v>0</v>
      </c>
    </row>
    <row r="22" spans="2:5" s="2" customFormat="1" ht="24">
      <c r="B22" s="78" t="s">
        <v>37</v>
      </c>
      <c r="C22" s="134" t="s">
        <v>38</v>
      </c>
      <c r="D22" s="75" t="s">
        <v>9</v>
      </c>
      <c r="E22" s="133">
        <v>0</v>
      </c>
    </row>
    <row r="23" spans="2:5" s="2" customFormat="1" ht="15">
      <c r="B23" s="78" t="s">
        <v>39</v>
      </c>
      <c r="C23" s="134" t="s">
        <v>40</v>
      </c>
      <c r="D23" s="75" t="s">
        <v>9</v>
      </c>
      <c r="E23" s="133">
        <v>0</v>
      </c>
    </row>
    <row r="24" spans="2:5" s="2" customFormat="1" ht="15">
      <c r="B24" s="78" t="s">
        <v>41</v>
      </c>
      <c r="C24" s="134" t="s">
        <v>42</v>
      </c>
      <c r="D24" s="75" t="s">
        <v>9</v>
      </c>
      <c r="E24" s="133">
        <v>0</v>
      </c>
    </row>
    <row r="25" spans="2:5" s="2" customFormat="1" ht="24">
      <c r="B25" s="78" t="s">
        <v>43</v>
      </c>
      <c r="C25" s="134" t="s">
        <v>44</v>
      </c>
      <c r="D25" s="75" t="s">
        <v>9</v>
      </c>
      <c r="E25" s="133">
        <v>0</v>
      </c>
    </row>
    <row r="26" spans="2:5" s="2" customFormat="1" ht="15">
      <c r="B26" s="78" t="s">
        <v>45</v>
      </c>
      <c r="C26" s="134" t="s">
        <v>46</v>
      </c>
      <c r="D26" s="75" t="s">
        <v>9</v>
      </c>
      <c r="E26" s="133">
        <v>0</v>
      </c>
    </row>
    <row r="27" spans="2:5" s="2" customFormat="1" ht="24">
      <c r="B27" s="78" t="s">
        <v>47</v>
      </c>
      <c r="C27" s="134" t="s">
        <v>48</v>
      </c>
      <c r="D27" s="75" t="s">
        <v>9</v>
      </c>
      <c r="E27" s="133">
        <v>0</v>
      </c>
    </row>
    <row r="28" spans="2:5" s="2" customFormat="1" ht="15">
      <c r="B28" s="78" t="s">
        <v>49</v>
      </c>
      <c r="C28" s="134" t="s">
        <v>50</v>
      </c>
      <c r="D28" s="75" t="s">
        <v>9</v>
      </c>
      <c r="E28" s="133">
        <v>0</v>
      </c>
    </row>
    <row r="29" spans="2:5" s="2" customFormat="1" ht="24">
      <c r="B29" s="78" t="s">
        <v>51</v>
      </c>
      <c r="C29" s="134" t="s">
        <v>52</v>
      </c>
      <c r="D29" s="75" t="s">
        <v>9</v>
      </c>
      <c r="E29" s="133">
        <v>0</v>
      </c>
    </row>
    <row r="30" spans="2:5" s="2" customFormat="1" ht="15">
      <c r="B30" s="78" t="s">
        <v>53</v>
      </c>
      <c r="C30" s="134" t="s">
        <v>54</v>
      </c>
      <c r="D30" s="75" t="s">
        <v>9</v>
      </c>
      <c r="E30" s="133">
        <v>0</v>
      </c>
    </row>
    <row r="31" spans="2:5" s="2" customFormat="1" ht="15">
      <c r="B31" s="78" t="s">
        <v>55</v>
      </c>
      <c r="C31" s="136" t="s">
        <v>56</v>
      </c>
      <c r="D31" s="75" t="s">
        <v>9</v>
      </c>
      <c r="E31" s="133">
        <v>0</v>
      </c>
    </row>
    <row r="32" spans="2:5" s="2" customFormat="1" ht="15">
      <c r="B32" s="78" t="s">
        <v>57</v>
      </c>
      <c r="C32" s="136" t="s">
        <v>58</v>
      </c>
      <c r="D32" s="75" t="s">
        <v>9</v>
      </c>
      <c r="E32" s="133">
        <v>0</v>
      </c>
    </row>
    <row r="33" spans="2:5" s="2" customFormat="1" ht="15">
      <c r="B33" s="78" t="s">
        <v>59</v>
      </c>
      <c r="C33" s="134" t="s">
        <v>60</v>
      </c>
      <c r="D33" s="75" t="s">
        <v>9</v>
      </c>
      <c r="E33" s="132">
        <v>219607.64504000003</v>
      </c>
    </row>
    <row r="34" spans="2:5" s="2" customFormat="1" ht="15">
      <c r="B34" s="78" t="s">
        <v>61</v>
      </c>
      <c r="C34" s="136" t="s">
        <v>56</v>
      </c>
      <c r="D34" s="75" t="s">
        <v>9</v>
      </c>
      <c r="E34" s="133">
        <v>0</v>
      </c>
    </row>
    <row r="35" spans="2:5" s="2" customFormat="1" ht="15">
      <c r="B35" s="78" t="s">
        <v>62</v>
      </c>
      <c r="C35" s="136" t="s">
        <v>58</v>
      </c>
      <c r="D35" s="75" t="s">
        <v>9</v>
      </c>
      <c r="E35" s="133">
        <v>0</v>
      </c>
    </row>
    <row r="36" spans="2:5" s="2" customFormat="1" ht="24">
      <c r="B36" s="78" t="s">
        <v>63</v>
      </c>
      <c r="C36" s="134" t="s">
        <v>64</v>
      </c>
      <c r="D36" s="75" t="s">
        <v>9</v>
      </c>
      <c r="E36" s="133">
        <v>0</v>
      </c>
    </row>
    <row r="37" spans="2:5" s="2" customFormat="1" ht="36">
      <c r="B37" s="78" t="s">
        <v>65</v>
      </c>
      <c r="C37" s="136" t="s">
        <v>66</v>
      </c>
      <c r="D37" s="75" t="s">
        <v>19</v>
      </c>
      <c r="E37" s="133">
        <v>0</v>
      </c>
    </row>
    <row r="38" spans="2:5" s="2" customFormat="1" ht="24">
      <c r="B38" s="78" t="s">
        <v>68</v>
      </c>
      <c r="C38" s="134" t="s">
        <v>69</v>
      </c>
      <c r="D38" s="75" t="s">
        <v>9</v>
      </c>
      <c r="E38" s="133">
        <v>0</v>
      </c>
    </row>
    <row r="39" spans="2:5" s="2" customFormat="1" ht="15">
      <c r="B39" s="134" t="s">
        <v>70</v>
      </c>
      <c r="C39" s="134" t="s">
        <v>71</v>
      </c>
      <c r="D39" s="135" t="s">
        <v>9</v>
      </c>
      <c r="E39" s="133">
        <v>0</v>
      </c>
    </row>
    <row r="40" spans="2:5" s="2" customFormat="1" ht="15">
      <c r="B40" s="134" t="s">
        <v>72</v>
      </c>
      <c r="C40" s="134" t="s">
        <v>73</v>
      </c>
      <c r="D40" s="135" t="s">
        <v>9</v>
      </c>
      <c r="E40" s="133">
        <v>0</v>
      </c>
    </row>
    <row r="41" spans="2:5" s="2" customFormat="1" ht="24">
      <c r="B41" s="78" t="s">
        <v>6</v>
      </c>
      <c r="C41" s="131" t="s">
        <v>74</v>
      </c>
      <c r="D41" s="75" t="s">
        <v>9</v>
      </c>
      <c r="E41" s="132">
        <f>E8-E11</f>
        <v>-1831.0978044645744</v>
      </c>
    </row>
    <row r="42" spans="2:5" s="2" customFormat="1" ht="24">
      <c r="B42" s="78" t="s">
        <v>7</v>
      </c>
      <c r="C42" s="131" t="s">
        <v>75</v>
      </c>
      <c r="D42" s="75" t="s">
        <v>9</v>
      </c>
      <c r="E42" s="133">
        <v>0</v>
      </c>
    </row>
    <row r="43" spans="2:5" s="2" customFormat="1" ht="24">
      <c r="B43" s="78" t="s">
        <v>76</v>
      </c>
      <c r="C43" s="134" t="s">
        <v>77</v>
      </c>
      <c r="D43" s="75" t="s">
        <v>9</v>
      </c>
      <c r="E43" s="133">
        <v>0</v>
      </c>
    </row>
    <row r="44" spans="2:5" s="2" customFormat="1" ht="36">
      <c r="B44" s="78" t="s">
        <v>78</v>
      </c>
      <c r="C44" s="131" t="s">
        <v>79</v>
      </c>
      <c r="D44" s="75" t="s">
        <v>9</v>
      </c>
      <c r="E44" s="133">
        <v>0</v>
      </c>
    </row>
    <row r="45" spans="2:5" s="2" customFormat="1" ht="15">
      <c r="B45" s="78" t="s">
        <v>80</v>
      </c>
      <c r="C45" s="134" t="s">
        <v>81</v>
      </c>
      <c r="D45" s="75" t="s">
        <v>9</v>
      </c>
      <c r="E45" s="133">
        <v>0</v>
      </c>
    </row>
    <row r="46" spans="2:5" s="2" customFormat="1" ht="15">
      <c r="B46" s="78" t="s">
        <v>82</v>
      </c>
      <c r="C46" s="131" t="s">
        <v>83</v>
      </c>
      <c r="D46" s="75" t="s">
        <v>9</v>
      </c>
      <c r="E46" s="133">
        <v>0</v>
      </c>
    </row>
    <row r="47" spans="2:5" s="2" customFormat="1" ht="24">
      <c r="B47" s="78" t="s">
        <v>84</v>
      </c>
      <c r="C47" s="131" t="s">
        <v>85</v>
      </c>
      <c r="D47" s="75" t="s">
        <v>19</v>
      </c>
      <c r="E47" s="137"/>
    </row>
    <row r="48" spans="2:5" s="2" customFormat="1" ht="36">
      <c r="B48" s="78" t="s">
        <v>87</v>
      </c>
      <c r="C48" s="131" t="s">
        <v>88</v>
      </c>
      <c r="D48" s="75" t="s">
        <v>89</v>
      </c>
      <c r="E48" s="133">
        <v>0</v>
      </c>
    </row>
    <row r="49" spans="2:5" s="2" customFormat="1" ht="24">
      <c r="B49" s="78" t="s">
        <v>97</v>
      </c>
      <c r="C49" s="131" t="s">
        <v>98</v>
      </c>
      <c r="D49" s="75" t="s">
        <v>89</v>
      </c>
      <c r="E49" s="133">
        <v>0</v>
      </c>
    </row>
    <row r="50" spans="2:5" s="2" customFormat="1" ht="24">
      <c r="B50" s="78" t="s">
        <v>99</v>
      </c>
      <c r="C50" s="131" t="s">
        <v>100</v>
      </c>
      <c r="D50" s="75" t="s">
        <v>101</v>
      </c>
      <c r="E50" s="133">
        <v>0</v>
      </c>
    </row>
    <row r="51" spans="2:5" s="2" customFormat="1" ht="24">
      <c r="B51" s="78" t="s">
        <v>102</v>
      </c>
      <c r="C51" s="131" t="s">
        <v>103</v>
      </c>
      <c r="D51" s="75" t="s">
        <v>101</v>
      </c>
      <c r="E51" s="133">
        <v>0</v>
      </c>
    </row>
    <row r="52" spans="2:7" s="2" customFormat="1" ht="36">
      <c r="B52" s="78" t="s">
        <v>104</v>
      </c>
      <c r="C52" s="131" t="s">
        <v>105</v>
      </c>
      <c r="D52" s="75" t="s">
        <v>101</v>
      </c>
      <c r="E52" s="143">
        <v>795.419016786</v>
      </c>
      <c r="G52" s="6"/>
    </row>
    <row r="53" spans="2:7" s="2" customFormat="1" ht="15">
      <c r="B53" s="78" t="s">
        <v>106</v>
      </c>
      <c r="C53" s="134" t="s">
        <v>107</v>
      </c>
      <c r="D53" s="75" t="s">
        <v>101</v>
      </c>
      <c r="E53" s="133">
        <v>0</v>
      </c>
      <c r="G53" s="6"/>
    </row>
    <row r="54" spans="2:5" s="2" customFormat="1" ht="24">
      <c r="B54" s="78" t="s">
        <v>108</v>
      </c>
      <c r="C54" s="134" t="s">
        <v>109</v>
      </c>
      <c r="D54" s="75" t="s">
        <v>101</v>
      </c>
      <c r="E54" s="133">
        <v>0</v>
      </c>
    </row>
    <row r="55" spans="2:5" s="2" customFormat="1" ht="24">
      <c r="B55" s="78" t="s">
        <v>110</v>
      </c>
      <c r="C55" s="131" t="s">
        <v>111</v>
      </c>
      <c r="D55" s="75" t="s">
        <v>133</v>
      </c>
      <c r="E55" s="133">
        <v>0</v>
      </c>
    </row>
    <row r="56" spans="2:5" s="2" customFormat="1" ht="15">
      <c r="B56" s="78" t="s">
        <v>112</v>
      </c>
      <c r="C56" s="131" t="s">
        <v>113</v>
      </c>
      <c r="D56" s="75" t="s">
        <v>101</v>
      </c>
      <c r="E56" s="133">
        <v>0</v>
      </c>
    </row>
    <row r="57" spans="2:5" s="2" customFormat="1" ht="15">
      <c r="B57" s="78" t="s">
        <v>114</v>
      </c>
      <c r="C57" s="131" t="s">
        <v>115</v>
      </c>
      <c r="D57" s="75" t="s">
        <v>116</v>
      </c>
      <c r="E57" s="133">
        <v>0</v>
      </c>
    </row>
    <row r="58" spans="2:5" s="2" customFormat="1" ht="24">
      <c r="B58" s="78" t="s">
        <v>117</v>
      </c>
      <c r="C58" s="131" t="s">
        <v>118</v>
      </c>
      <c r="D58" s="75" t="s">
        <v>116</v>
      </c>
      <c r="E58" s="133">
        <v>0</v>
      </c>
    </row>
    <row r="59" spans="2:5" s="2" customFormat="1" ht="48">
      <c r="B59" s="78" t="s">
        <v>119</v>
      </c>
      <c r="C59" s="131" t="s">
        <v>120</v>
      </c>
      <c r="D59" s="75" t="s">
        <v>121</v>
      </c>
      <c r="E59" s="133">
        <v>0</v>
      </c>
    </row>
    <row r="60" spans="2:5" s="2" customFormat="1" ht="15">
      <c r="B60" s="90"/>
      <c r="C60" s="138" t="s">
        <v>96</v>
      </c>
      <c r="D60" s="139"/>
      <c r="E60" s="133">
        <v>0</v>
      </c>
    </row>
    <row r="61" spans="2:5" s="2" customFormat="1" ht="48">
      <c r="B61" s="78" t="s">
        <v>125</v>
      </c>
      <c r="C61" s="131" t="s">
        <v>126</v>
      </c>
      <c r="D61" s="75" t="s">
        <v>127</v>
      </c>
      <c r="E61" s="133">
        <v>0</v>
      </c>
    </row>
    <row r="62" spans="2:5" s="2" customFormat="1" ht="48">
      <c r="B62" s="78" t="s">
        <v>128</v>
      </c>
      <c r="C62" s="131" t="s">
        <v>129</v>
      </c>
      <c r="D62" s="75" t="s">
        <v>130</v>
      </c>
      <c r="E62" s="133">
        <v>0</v>
      </c>
    </row>
    <row r="63" spans="2:5" s="2" customFormat="1" ht="15">
      <c r="B63" s="78" t="s">
        <v>131</v>
      </c>
      <c r="C63" s="131" t="s">
        <v>132</v>
      </c>
      <c r="D63" s="75" t="s">
        <v>19</v>
      </c>
      <c r="E63" s="140"/>
    </row>
    <row r="64" spans="2:4" ht="15">
      <c r="B64" s="141"/>
      <c r="C64" s="141"/>
      <c r="D64" s="141"/>
    </row>
    <row r="65" spans="2:4" ht="15">
      <c r="B65" s="142"/>
      <c r="C65" s="189"/>
      <c r="D65" s="189"/>
    </row>
    <row r="66" spans="2:4" ht="15">
      <c r="B66" s="141"/>
      <c r="C66" s="141"/>
      <c r="D66" s="141"/>
    </row>
  </sheetData>
  <sheetProtection/>
  <mergeCells count="4">
    <mergeCell ref="B2:E2"/>
    <mergeCell ref="B3:E3"/>
    <mergeCell ref="B4:E4"/>
    <mergeCell ref="C65:D6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66"/>
  <sheetViews>
    <sheetView showGridLines="0" zoomScalePageLayoutView="0" workbookViewId="0" topLeftCell="A1">
      <selection activeCell="E29" sqref="E29"/>
    </sheetView>
  </sheetViews>
  <sheetFormatPr defaultColWidth="9.140625" defaultRowHeight="15"/>
  <cols>
    <col min="2" max="2" width="8.57421875" style="74" customWidth="1"/>
    <col min="3" max="3" width="64.8515625" style="74" customWidth="1"/>
    <col min="4" max="4" width="15.57421875" style="74" customWidth="1"/>
    <col min="5" max="5" width="23.28125" style="74" customWidth="1"/>
    <col min="6" max="6" width="13.28125" style="0" bestFit="1" customWidth="1"/>
  </cols>
  <sheetData>
    <row r="2" spans="2:5" ht="15.75">
      <c r="B2" s="187" t="s">
        <v>306</v>
      </c>
      <c r="C2" s="187"/>
      <c r="D2" s="187"/>
      <c r="E2" s="187"/>
    </row>
    <row r="3" spans="2:5" ht="15.75">
      <c r="B3" s="179" t="s">
        <v>311</v>
      </c>
      <c r="C3" s="179"/>
      <c r="D3" s="179"/>
      <c r="E3" s="179"/>
    </row>
    <row r="4" spans="2:5" ht="15">
      <c r="B4" s="188" t="s">
        <v>312</v>
      </c>
      <c r="C4" s="188"/>
      <c r="D4" s="188"/>
      <c r="E4" s="188"/>
    </row>
    <row r="5" spans="2:5" s="2" customFormat="1" ht="15">
      <c r="B5" s="75" t="s">
        <v>0</v>
      </c>
      <c r="C5" s="76" t="s">
        <v>1</v>
      </c>
      <c r="D5" s="76" t="s">
        <v>2</v>
      </c>
      <c r="E5" s="76" t="s">
        <v>3</v>
      </c>
    </row>
    <row r="6" spans="2:5" s="2" customFormat="1" ht="15">
      <c r="B6" s="129"/>
      <c r="C6" s="129"/>
      <c r="D6" s="129"/>
      <c r="E6" s="130" t="s">
        <v>134</v>
      </c>
    </row>
    <row r="7" spans="2:5" s="2" customFormat="1" ht="15">
      <c r="B7" s="77" t="s">
        <v>4</v>
      </c>
      <c r="C7" s="77" t="s">
        <v>5</v>
      </c>
      <c r="D7" s="77" t="s">
        <v>6</v>
      </c>
      <c r="E7" s="77" t="s">
        <v>78</v>
      </c>
    </row>
    <row r="8" spans="2:6" s="2" customFormat="1" ht="15">
      <c r="B8" s="78" t="s">
        <v>4</v>
      </c>
      <c r="C8" s="131" t="s">
        <v>8</v>
      </c>
      <c r="D8" s="75" t="s">
        <v>9</v>
      </c>
      <c r="E8" s="132">
        <v>8617.9500720496</v>
      </c>
      <c r="F8" s="4"/>
    </row>
    <row r="9" spans="2:6" s="2" customFormat="1" ht="15">
      <c r="B9" s="78" t="s">
        <v>10</v>
      </c>
      <c r="C9" s="131" t="s">
        <v>11</v>
      </c>
      <c r="D9" s="75" t="s">
        <v>9</v>
      </c>
      <c r="E9" s="133">
        <v>0</v>
      </c>
      <c r="F9" s="4"/>
    </row>
    <row r="10" spans="2:6" s="2" customFormat="1" ht="15">
      <c r="B10" s="78" t="s">
        <v>174</v>
      </c>
      <c r="C10" s="131" t="s">
        <v>134</v>
      </c>
      <c r="D10" s="75" t="s">
        <v>9</v>
      </c>
      <c r="E10" s="132">
        <v>8617.9500720496</v>
      </c>
      <c r="F10" s="4"/>
    </row>
    <row r="11" spans="2:6" s="2" customFormat="1" ht="24">
      <c r="B11" s="78" t="s">
        <v>5</v>
      </c>
      <c r="C11" s="131" t="s">
        <v>12</v>
      </c>
      <c r="D11" s="75" t="s">
        <v>9</v>
      </c>
      <c r="E11" s="132">
        <v>7369.95234</v>
      </c>
      <c r="F11" s="4"/>
    </row>
    <row r="12" spans="2:6" s="2" customFormat="1" ht="15">
      <c r="B12" s="78" t="s">
        <v>13</v>
      </c>
      <c r="C12" s="134" t="s">
        <v>14</v>
      </c>
      <c r="D12" s="75" t="s">
        <v>9</v>
      </c>
      <c r="E12" s="133">
        <v>0</v>
      </c>
      <c r="F12" s="4"/>
    </row>
    <row r="13" spans="2:6" s="2" customFormat="1" ht="15">
      <c r="B13" s="78" t="s">
        <v>15</v>
      </c>
      <c r="C13" s="131" t="s">
        <v>16</v>
      </c>
      <c r="D13" s="75" t="s">
        <v>9</v>
      </c>
      <c r="E13" s="133">
        <v>0</v>
      </c>
      <c r="F13" s="4"/>
    </row>
    <row r="14" spans="2:6" s="2" customFormat="1" ht="15">
      <c r="B14" s="78" t="s">
        <v>17</v>
      </c>
      <c r="C14" s="131" t="s">
        <v>18</v>
      </c>
      <c r="D14" s="75" t="s">
        <v>19</v>
      </c>
      <c r="E14" s="133">
        <v>0</v>
      </c>
      <c r="F14" s="4"/>
    </row>
    <row r="15" spans="2:6" s="2" customFormat="1" ht="15">
      <c r="B15" s="78" t="s">
        <v>20</v>
      </c>
      <c r="C15" s="131" t="s">
        <v>21</v>
      </c>
      <c r="D15" s="75" t="s">
        <v>22</v>
      </c>
      <c r="E15" s="133">
        <v>0</v>
      </c>
      <c r="F15" s="4"/>
    </row>
    <row r="16" spans="2:6" s="2" customFormat="1" ht="15">
      <c r="B16" s="78" t="s">
        <v>23</v>
      </c>
      <c r="C16" s="131" t="s">
        <v>24</v>
      </c>
      <c r="D16" s="75" t="s">
        <v>9</v>
      </c>
      <c r="E16" s="133">
        <v>0</v>
      </c>
      <c r="F16" s="4"/>
    </row>
    <row r="17" spans="2:6" s="2" customFormat="1" ht="15">
      <c r="B17" s="78" t="s">
        <v>25</v>
      </c>
      <c r="C17" s="131" t="s">
        <v>26</v>
      </c>
      <c r="D17" s="75" t="s">
        <v>9</v>
      </c>
      <c r="E17" s="133">
        <v>0</v>
      </c>
      <c r="F17" s="4"/>
    </row>
    <row r="18" spans="2:6" s="2" customFormat="1" ht="15">
      <c r="B18" s="78" t="s">
        <v>27</v>
      </c>
      <c r="C18" s="131" t="s">
        <v>28</v>
      </c>
      <c r="D18" s="135" t="s">
        <v>19</v>
      </c>
      <c r="E18" s="133">
        <v>0</v>
      </c>
      <c r="F18" s="4"/>
    </row>
    <row r="19" spans="2:6" s="2" customFormat="1" ht="24">
      <c r="B19" s="78" t="s">
        <v>29</v>
      </c>
      <c r="C19" s="134" t="s">
        <v>30</v>
      </c>
      <c r="D19" s="75" t="s">
        <v>9</v>
      </c>
      <c r="E19" s="133">
        <v>0</v>
      </c>
      <c r="F19" s="4"/>
    </row>
    <row r="20" spans="2:6" s="2" customFormat="1" ht="15">
      <c r="B20" s="78" t="s">
        <v>31</v>
      </c>
      <c r="C20" s="136" t="s">
        <v>32</v>
      </c>
      <c r="D20" s="75" t="s">
        <v>33</v>
      </c>
      <c r="E20" s="133">
        <v>0</v>
      </c>
      <c r="F20" s="4"/>
    </row>
    <row r="21" spans="2:6" s="2" customFormat="1" ht="15">
      <c r="B21" s="78" t="s">
        <v>34</v>
      </c>
      <c r="C21" s="136" t="s">
        <v>35</v>
      </c>
      <c r="D21" s="75" t="s">
        <v>36</v>
      </c>
      <c r="E21" s="133">
        <v>0</v>
      </c>
      <c r="F21" s="4"/>
    </row>
    <row r="22" spans="2:6" s="2" customFormat="1" ht="24">
      <c r="B22" s="78" t="s">
        <v>37</v>
      </c>
      <c r="C22" s="134" t="s">
        <v>38</v>
      </c>
      <c r="D22" s="75" t="s">
        <v>9</v>
      </c>
      <c r="E22" s="133">
        <v>0</v>
      </c>
      <c r="F22" s="4"/>
    </row>
    <row r="23" spans="2:6" s="2" customFormat="1" ht="15">
      <c r="B23" s="78" t="s">
        <v>39</v>
      </c>
      <c r="C23" s="134" t="s">
        <v>40</v>
      </c>
      <c r="D23" s="75" t="s">
        <v>9</v>
      </c>
      <c r="E23" s="133">
        <v>0</v>
      </c>
      <c r="F23" s="4"/>
    </row>
    <row r="24" spans="2:6" s="2" customFormat="1" ht="15">
      <c r="B24" s="78" t="s">
        <v>41</v>
      </c>
      <c r="C24" s="134" t="s">
        <v>42</v>
      </c>
      <c r="D24" s="75" t="s">
        <v>9</v>
      </c>
      <c r="E24" s="133">
        <v>0</v>
      </c>
      <c r="F24" s="4"/>
    </row>
    <row r="25" spans="2:6" s="2" customFormat="1" ht="15">
      <c r="B25" s="78" t="s">
        <v>43</v>
      </c>
      <c r="C25" s="134" t="s">
        <v>44</v>
      </c>
      <c r="D25" s="75" t="s">
        <v>9</v>
      </c>
      <c r="E25" s="133">
        <v>0</v>
      </c>
      <c r="F25" s="4"/>
    </row>
    <row r="26" spans="2:6" s="2" customFormat="1" ht="15">
      <c r="B26" s="78" t="s">
        <v>45</v>
      </c>
      <c r="C26" s="134" t="s">
        <v>46</v>
      </c>
      <c r="D26" s="75" t="s">
        <v>9</v>
      </c>
      <c r="E26" s="133">
        <v>0</v>
      </c>
      <c r="F26" s="4"/>
    </row>
    <row r="27" spans="2:6" s="2" customFormat="1" ht="15">
      <c r="B27" s="78" t="s">
        <v>47</v>
      </c>
      <c r="C27" s="134" t="s">
        <v>48</v>
      </c>
      <c r="D27" s="75" t="s">
        <v>9</v>
      </c>
      <c r="E27" s="133">
        <v>0</v>
      </c>
      <c r="F27" s="4"/>
    </row>
    <row r="28" spans="2:6" s="2" customFormat="1" ht="15">
      <c r="B28" s="78" t="s">
        <v>49</v>
      </c>
      <c r="C28" s="134" t="s">
        <v>50</v>
      </c>
      <c r="D28" s="75" t="s">
        <v>9</v>
      </c>
      <c r="E28" s="133">
        <v>0</v>
      </c>
      <c r="F28" s="4"/>
    </row>
    <row r="29" spans="2:6" s="2" customFormat="1" ht="24">
      <c r="B29" s="78" t="s">
        <v>51</v>
      </c>
      <c r="C29" s="134" t="s">
        <v>52</v>
      </c>
      <c r="D29" s="75" t="s">
        <v>9</v>
      </c>
      <c r="E29" s="133">
        <v>0</v>
      </c>
      <c r="F29" s="4"/>
    </row>
    <row r="30" spans="2:6" s="2" customFormat="1" ht="15">
      <c r="B30" s="78" t="s">
        <v>53</v>
      </c>
      <c r="C30" s="134" t="s">
        <v>54</v>
      </c>
      <c r="D30" s="75" t="s">
        <v>9</v>
      </c>
      <c r="E30" s="133">
        <v>0</v>
      </c>
      <c r="F30" s="4"/>
    </row>
    <row r="31" spans="2:6" s="2" customFormat="1" ht="15">
      <c r="B31" s="78" t="s">
        <v>55</v>
      </c>
      <c r="C31" s="136" t="s">
        <v>56</v>
      </c>
      <c r="D31" s="75" t="s">
        <v>9</v>
      </c>
      <c r="E31" s="133">
        <v>0</v>
      </c>
      <c r="F31" s="4"/>
    </row>
    <row r="32" spans="2:6" s="2" customFormat="1" ht="15">
      <c r="B32" s="78" t="s">
        <v>57</v>
      </c>
      <c r="C32" s="136" t="s">
        <v>58</v>
      </c>
      <c r="D32" s="75" t="s">
        <v>9</v>
      </c>
      <c r="E32" s="133">
        <v>0</v>
      </c>
      <c r="F32" s="4"/>
    </row>
    <row r="33" spans="2:6" s="2" customFormat="1" ht="15">
      <c r="B33" s="78" t="s">
        <v>59</v>
      </c>
      <c r="C33" s="134" t="s">
        <v>60</v>
      </c>
      <c r="D33" s="75" t="s">
        <v>9</v>
      </c>
      <c r="E33" s="132">
        <v>7369.95234</v>
      </c>
      <c r="F33" s="6"/>
    </row>
    <row r="34" spans="2:6" s="2" customFormat="1" ht="15">
      <c r="B34" s="78" t="s">
        <v>61</v>
      </c>
      <c r="C34" s="136" t="s">
        <v>56</v>
      </c>
      <c r="D34" s="75" t="s">
        <v>9</v>
      </c>
      <c r="E34" s="133">
        <v>0</v>
      </c>
      <c r="F34" s="4"/>
    </row>
    <row r="35" spans="2:6" s="2" customFormat="1" ht="15">
      <c r="B35" s="78" t="s">
        <v>62</v>
      </c>
      <c r="C35" s="136" t="s">
        <v>58</v>
      </c>
      <c r="D35" s="75" t="s">
        <v>9</v>
      </c>
      <c r="E35" s="133">
        <v>0</v>
      </c>
      <c r="F35" s="4"/>
    </row>
    <row r="36" spans="2:6" s="2" customFormat="1" ht="24">
      <c r="B36" s="78" t="s">
        <v>63</v>
      </c>
      <c r="C36" s="134" t="s">
        <v>64</v>
      </c>
      <c r="D36" s="75" t="s">
        <v>9</v>
      </c>
      <c r="E36" s="133">
        <v>0</v>
      </c>
      <c r="F36" s="4"/>
    </row>
    <row r="37" spans="2:6" s="2" customFormat="1" ht="36">
      <c r="B37" s="78" t="s">
        <v>65</v>
      </c>
      <c r="C37" s="136" t="s">
        <v>66</v>
      </c>
      <c r="D37" s="75" t="s">
        <v>19</v>
      </c>
      <c r="E37" s="133">
        <v>0</v>
      </c>
      <c r="F37" s="4"/>
    </row>
    <row r="38" spans="2:6" s="2" customFormat="1" ht="24">
      <c r="B38" s="78" t="s">
        <v>68</v>
      </c>
      <c r="C38" s="134" t="s">
        <v>69</v>
      </c>
      <c r="D38" s="75" t="s">
        <v>9</v>
      </c>
      <c r="E38" s="133">
        <v>0</v>
      </c>
      <c r="F38" s="4"/>
    </row>
    <row r="39" spans="2:6" s="2" customFormat="1" ht="15">
      <c r="B39" s="134" t="s">
        <v>70</v>
      </c>
      <c r="C39" s="134" t="s">
        <v>71</v>
      </c>
      <c r="D39" s="135" t="s">
        <v>9</v>
      </c>
      <c r="E39" s="133">
        <v>0</v>
      </c>
      <c r="F39" s="4"/>
    </row>
    <row r="40" spans="2:6" s="2" customFormat="1" ht="15">
      <c r="B40" s="134" t="s">
        <v>72</v>
      </c>
      <c r="C40" s="134" t="s">
        <v>73</v>
      </c>
      <c r="D40" s="135" t="s">
        <v>9</v>
      </c>
      <c r="E40" s="133">
        <v>0</v>
      </c>
      <c r="F40" s="4"/>
    </row>
    <row r="41" spans="2:6" s="2" customFormat="1" ht="24">
      <c r="B41" s="78" t="s">
        <v>6</v>
      </c>
      <c r="C41" s="131" t="s">
        <v>74</v>
      </c>
      <c r="D41" s="75" t="s">
        <v>9</v>
      </c>
      <c r="E41" s="132">
        <f>E8-E11</f>
        <v>1247.9977320496</v>
      </c>
      <c r="F41" s="4"/>
    </row>
    <row r="42" spans="2:6" s="2" customFormat="1" ht="15">
      <c r="B42" s="78" t="s">
        <v>7</v>
      </c>
      <c r="C42" s="131" t="s">
        <v>75</v>
      </c>
      <c r="D42" s="75" t="s">
        <v>9</v>
      </c>
      <c r="E42" s="133">
        <v>0</v>
      </c>
      <c r="F42" s="4"/>
    </row>
    <row r="43" spans="2:6" s="2" customFormat="1" ht="24">
      <c r="B43" s="78" t="s">
        <v>76</v>
      </c>
      <c r="C43" s="134" t="s">
        <v>77</v>
      </c>
      <c r="D43" s="75" t="s">
        <v>9</v>
      </c>
      <c r="E43" s="133">
        <v>0</v>
      </c>
      <c r="F43" s="4"/>
    </row>
    <row r="44" spans="2:6" s="2" customFormat="1" ht="24">
      <c r="B44" s="78" t="s">
        <v>78</v>
      </c>
      <c r="C44" s="131" t="s">
        <v>79</v>
      </c>
      <c r="D44" s="75" t="s">
        <v>9</v>
      </c>
      <c r="E44" s="133">
        <v>0</v>
      </c>
      <c r="F44" s="4"/>
    </row>
    <row r="45" spans="2:6" s="2" customFormat="1" ht="15">
      <c r="B45" s="78" t="s">
        <v>80</v>
      </c>
      <c r="C45" s="134" t="s">
        <v>81</v>
      </c>
      <c r="D45" s="75" t="s">
        <v>9</v>
      </c>
      <c r="E45" s="133">
        <v>0</v>
      </c>
      <c r="F45" s="4"/>
    </row>
    <row r="46" spans="2:6" s="2" customFormat="1" ht="15">
      <c r="B46" s="78" t="s">
        <v>82</v>
      </c>
      <c r="C46" s="131" t="s">
        <v>83</v>
      </c>
      <c r="D46" s="75" t="s">
        <v>9</v>
      </c>
      <c r="E46" s="133">
        <v>0</v>
      </c>
      <c r="F46" s="4"/>
    </row>
    <row r="47" spans="2:6" s="2" customFormat="1" ht="24">
      <c r="B47" s="78" t="s">
        <v>84</v>
      </c>
      <c r="C47" s="131" t="s">
        <v>85</v>
      </c>
      <c r="D47" s="75" t="s">
        <v>19</v>
      </c>
      <c r="E47" s="137"/>
      <c r="F47" s="4"/>
    </row>
    <row r="48" spans="2:6" s="2" customFormat="1" ht="36">
      <c r="B48" s="78" t="s">
        <v>87</v>
      </c>
      <c r="C48" s="131" t="s">
        <v>88</v>
      </c>
      <c r="D48" s="75" t="s">
        <v>89</v>
      </c>
      <c r="E48" s="133">
        <v>0</v>
      </c>
      <c r="F48" s="4"/>
    </row>
    <row r="49" spans="2:6" s="2" customFormat="1" ht="24">
      <c r="B49" s="78" t="s">
        <v>97</v>
      </c>
      <c r="C49" s="131" t="s">
        <v>98</v>
      </c>
      <c r="D49" s="75" t="s">
        <v>89</v>
      </c>
      <c r="E49" s="133">
        <v>0</v>
      </c>
      <c r="F49" s="4"/>
    </row>
    <row r="50" spans="2:6" s="2" customFormat="1" ht="24">
      <c r="B50" s="78" t="s">
        <v>99</v>
      </c>
      <c r="C50" s="131" t="s">
        <v>100</v>
      </c>
      <c r="D50" s="75" t="s">
        <v>101</v>
      </c>
      <c r="E50" s="133">
        <v>0</v>
      </c>
      <c r="F50" s="4"/>
    </row>
    <row r="51" spans="2:6" s="2" customFormat="1" ht="24">
      <c r="B51" s="78" t="s">
        <v>102</v>
      </c>
      <c r="C51" s="131" t="s">
        <v>103</v>
      </c>
      <c r="D51" s="75" t="s">
        <v>101</v>
      </c>
      <c r="E51" s="133">
        <v>0</v>
      </c>
      <c r="F51" s="4"/>
    </row>
    <row r="52" spans="2:7" s="2" customFormat="1" ht="24">
      <c r="B52" s="78" t="s">
        <v>104</v>
      </c>
      <c r="C52" s="131" t="s">
        <v>105</v>
      </c>
      <c r="D52" s="75" t="s">
        <v>101</v>
      </c>
      <c r="E52" s="132">
        <v>33.459649354</v>
      </c>
      <c r="F52" s="4"/>
      <c r="G52" s="6"/>
    </row>
    <row r="53" spans="2:7" s="2" customFormat="1" ht="15">
      <c r="B53" s="78" t="s">
        <v>106</v>
      </c>
      <c r="C53" s="134" t="s">
        <v>107</v>
      </c>
      <c r="D53" s="75" t="s">
        <v>101</v>
      </c>
      <c r="E53" s="133">
        <v>0</v>
      </c>
      <c r="F53" s="4"/>
      <c r="G53" s="6"/>
    </row>
    <row r="54" spans="2:6" s="2" customFormat="1" ht="15">
      <c r="B54" s="78" t="s">
        <v>108</v>
      </c>
      <c r="C54" s="134" t="s">
        <v>109</v>
      </c>
      <c r="D54" s="75" t="s">
        <v>101</v>
      </c>
      <c r="E54" s="133">
        <v>0</v>
      </c>
      <c r="F54" s="4"/>
    </row>
    <row r="55" spans="2:6" s="2" customFormat="1" ht="24">
      <c r="B55" s="78" t="s">
        <v>110</v>
      </c>
      <c r="C55" s="131" t="s">
        <v>111</v>
      </c>
      <c r="D55" s="75" t="s">
        <v>133</v>
      </c>
      <c r="E55" s="133">
        <v>0</v>
      </c>
      <c r="F55" s="4"/>
    </row>
    <row r="56" spans="2:6" s="2" customFormat="1" ht="15">
      <c r="B56" s="78" t="s">
        <v>112</v>
      </c>
      <c r="C56" s="131" t="s">
        <v>113</v>
      </c>
      <c r="D56" s="75" t="s">
        <v>101</v>
      </c>
      <c r="E56" s="133">
        <v>0</v>
      </c>
      <c r="F56" s="4"/>
    </row>
    <row r="57" spans="2:6" s="2" customFormat="1" ht="15">
      <c r="B57" s="78" t="s">
        <v>114</v>
      </c>
      <c r="C57" s="131" t="s">
        <v>115</v>
      </c>
      <c r="D57" s="75" t="s">
        <v>116</v>
      </c>
      <c r="E57" s="133">
        <v>0</v>
      </c>
      <c r="F57" s="4"/>
    </row>
    <row r="58" spans="2:6" s="2" customFormat="1" ht="15">
      <c r="B58" s="78" t="s">
        <v>117</v>
      </c>
      <c r="C58" s="131" t="s">
        <v>118</v>
      </c>
      <c r="D58" s="75" t="s">
        <v>116</v>
      </c>
      <c r="E58" s="133">
        <v>0</v>
      </c>
      <c r="F58" s="4"/>
    </row>
    <row r="59" spans="2:6" s="2" customFormat="1" ht="36">
      <c r="B59" s="78" t="s">
        <v>119</v>
      </c>
      <c r="C59" s="131" t="s">
        <v>120</v>
      </c>
      <c r="D59" s="75" t="s">
        <v>121</v>
      </c>
      <c r="E59" s="133">
        <v>0</v>
      </c>
      <c r="F59" s="4"/>
    </row>
    <row r="60" spans="2:6" s="2" customFormat="1" ht="15">
      <c r="B60" s="90"/>
      <c r="C60" s="138" t="s">
        <v>96</v>
      </c>
      <c r="D60" s="139"/>
      <c r="E60" s="133">
        <v>0</v>
      </c>
      <c r="F60" s="4"/>
    </row>
    <row r="61" spans="2:6" s="2" customFormat="1" ht="36">
      <c r="B61" s="78" t="s">
        <v>125</v>
      </c>
      <c r="C61" s="131" t="s">
        <v>126</v>
      </c>
      <c r="D61" s="75" t="s">
        <v>127</v>
      </c>
      <c r="E61" s="133">
        <v>0</v>
      </c>
      <c r="F61" s="4"/>
    </row>
    <row r="62" spans="2:6" s="2" customFormat="1" ht="36">
      <c r="B62" s="78" t="s">
        <v>128</v>
      </c>
      <c r="C62" s="131" t="s">
        <v>129</v>
      </c>
      <c r="D62" s="75" t="s">
        <v>130</v>
      </c>
      <c r="E62" s="133">
        <v>0</v>
      </c>
      <c r="F62" s="4"/>
    </row>
    <row r="63" spans="2:6" s="2" customFormat="1" ht="15">
      <c r="B63" s="78" t="s">
        <v>131</v>
      </c>
      <c r="C63" s="131" t="s">
        <v>132</v>
      </c>
      <c r="D63" s="75" t="s">
        <v>19</v>
      </c>
      <c r="E63" s="140"/>
      <c r="F63" s="4"/>
    </row>
    <row r="64" spans="2:4" ht="15">
      <c r="B64" s="141"/>
      <c r="C64" s="141"/>
      <c r="D64" s="141"/>
    </row>
    <row r="65" spans="2:4" ht="15">
      <c r="B65" s="142"/>
      <c r="C65" s="189"/>
      <c r="D65" s="189"/>
    </row>
    <row r="66" spans="2:4" ht="15">
      <c r="B66" s="141"/>
      <c r="C66" s="141"/>
      <c r="D66" s="141"/>
    </row>
  </sheetData>
  <sheetProtection/>
  <mergeCells count="4">
    <mergeCell ref="B2:E2"/>
    <mergeCell ref="B3:E3"/>
    <mergeCell ref="B4:E4"/>
    <mergeCell ref="C65:D6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G66"/>
  <sheetViews>
    <sheetView showGridLines="0" zoomScalePageLayoutView="0" workbookViewId="0" topLeftCell="A1">
      <selection activeCell="C15" sqref="C15"/>
    </sheetView>
  </sheetViews>
  <sheetFormatPr defaultColWidth="9.140625" defaultRowHeight="15"/>
  <cols>
    <col min="2" max="2" width="8.57421875" style="74" customWidth="1"/>
    <col min="3" max="3" width="59.421875" style="74" customWidth="1"/>
    <col min="4" max="4" width="15.57421875" style="74" customWidth="1"/>
    <col min="5" max="5" width="23.28125" style="74" customWidth="1"/>
  </cols>
  <sheetData>
    <row r="2" spans="2:5" ht="15.75">
      <c r="B2" s="187" t="s">
        <v>306</v>
      </c>
      <c r="C2" s="187"/>
      <c r="D2" s="187"/>
      <c r="E2" s="187"/>
    </row>
    <row r="3" spans="2:5" ht="15.75">
      <c r="B3" s="179" t="s">
        <v>313</v>
      </c>
      <c r="C3" s="179"/>
      <c r="D3" s="179"/>
      <c r="E3" s="179"/>
    </row>
    <row r="4" spans="2:5" ht="15">
      <c r="B4" s="188" t="s">
        <v>314</v>
      </c>
      <c r="C4" s="188"/>
      <c r="D4" s="188"/>
      <c r="E4" s="188"/>
    </row>
    <row r="5" spans="2:5" s="2" customFormat="1" ht="15">
      <c r="B5" s="75" t="s">
        <v>0</v>
      </c>
      <c r="C5" s="76" t="s">
        <v>1</v>
      </c>
      <c r="D5" s="76" t="s">
        <v>2</v>
      </c>
      <c r="E5" s="76" t="s">
        <v>3</v>
      </c>
    </row>
    <row r="6" spans="2:5" s="2" customFormat="1" ht="15">
      <c r="B6" s="129"/>
      <c r="C6" s="129"/>
      <c r="D6" s="129"/>
      <c r="E6" s="130" t="s">
        <v>134</v>
      </c>
    </row>
    <row r="7" spans="2:5" s="2" customFormat="1" ht="15">
      <c r="B7" s="77" t="s">
        <v>4</v>
      </c>
      <c r="C7" s="77" t="s">
        <v>5</v>
      </c>
      <c r="D7" s="77" t="s">
        <v>6</v>
      </c>
      <c r="E7" s="77" t="s">
        <v>78</v>
      </c>
    </row>
    <row r="8" spans="2:5" s="2" customFormat="1" ht="15">
      <c r="B8" s="78" t="s">
        <v>4</v>
      </c>
      <c r="C8" s="131" t="s">
        <v>8</v>
      </c>
      <c r="D8" s="75" t="s">
        <v>9</v>
      </c>
      <c r="E8" s="133">
        <v>0</v>
      </c>
    </row>
    <row r="9" spans="2:5" s="2" customFormat="1" ht="15">
      <c r="B9" s="78" t="s">
        <v>10</v>
      </c>
      <c r="C9" s="131" t="s">
        <v>11</v>
      </c>
      <c r="D9" s="75" t="s">
        <v>9</v>
      </c>
      <c r="E9" s="133">
        <v>0</v>
      </c>
    </row>
    <row r="10" spans="2:5" s="2" customFormat="1" ht="15">
      <c r="B10" s="78" t="s">
        <v>174</v>
      </c>
      <c r="C10" s="131" t="s">
        <v>134</v>
      </c>
      <c r="D10" s="75" t="s">
        <v>9</v>
      </c>
      <c r="E10" s="133">
        <v>0</v>
      </c>
    </row>
    <row r="11" spans="2:5" s="2" customFormat="1" ht="24">
      <c r="B11" s="78" t="s">
        <v>5</v>
      </c>
      <c r="C11" s="131" t="s">
        <v>12</v>
      </c>
      <c r="D11" s="75" t="s">
        <v>9</v>
      </c>
      <c r="E11" s="133">
        <v>0</v>
      </c>
    </row>
    <row r="12" spans="2:5" s="2" customFormat="1" ht="15">
      <c r="B12" s="78" t="s">
        <v>13</v>
      </c>
      <c r="C12" s="134" t="s">
        <v>14</v>
      </c>
      <c r="D12" s="75" t="s">
        <v>9</v>
      </c>
      <c r="E12" s="133">
        <v>0</v>
      </c>
    </row>
    <row r="13" spans="2:5" s="2" customFormat="1" ht="15">
      <c r="B13" s="78" t="s">
        <v>15</v>
      </c>
      <c r="C13" s="131" t="s">
        <v>16</v>
      </c>
      <c r="D13" s="75" t="s">
        <v>9</v>
      </c>
      <c r="E13" s="133">
        <v>0</v>
      </c>
    </row>
    <row r="14" spans="2:5" s="2" customFormat="1" ht="15">
      <c r="B14" s="78" t="s">
        <v>17</v>
      </c>
      <c r="C14" s="131" t="s">
        <v>18</v>
      </c>
      <c r="D14" s="75" t="s">
        <v>19</v>
      </c>
      <c r="E14" s="133">
        <v>0</v>
      </c>
    </row>
    <row r="15" spans="2:5" s="2" customFormat="1" ht="15">
      <c r="B15" s="78" t="s">
        <v>20</v>
      </c>
      <c r="C15" s="131" t="s">
        <v>21</v>
      </c>
      <c r="D15" s="75" t="s">
        <v>22</v>
      </c>
      <c r="E15" s="133">
        <v>0</v>
      </c>
    </row>
    <row r="16" spans="2:5" s="2" customFormat="1" ht="15">
      <c r="B16" s="78" t="s">
        <v>23</v>
      </c>
      <c r="C16" s="131" t="s">
        <v>24</v>
      </c>
      <c r="D16" s="75" t="s">
        <v>9</v>
      </c>
      <c r="E16" s="133">
        <v>0</v>
      </c>
    </row>
    <row r="17" spans="2:5" s="2" customFormat="1" ht="15">
      <c r="B17" s="78" t="s">
        <v>25</v>
      </c>
      <c r="C17" s="131" t="s">
        <v>26</v>
      </c>
      <c r="D17" s="75" t="s">
        <v>9</v>
      </c>
      <c r="E17" s="133">
        <v>0</v>
      </c>
    </row>
    <row r="18" spans="2:5" s="2" customFormat="1" ht="15">
      <c r="B18" s="78" t="s">
        <v>27</v>
      </c>
      <c r="C18" s="131" t="s">
        <v>28</v>
      </c>
      <c r="D18" s="135" t="s">
        <v>19</v>
      </c>
      <c r="E18" s="133">
        <v>0</v>
      </c>
    </row>
    <row r="19" spans="2:5" s="2" customFormat="1" ht="24">
      <c r="B19" s="78" t="s">
        <v>29</v>
      </c>
      <c r="C19" s="134" t="s">
        <v>30</v>
      </c>
      <c r="D19" s="75" t="s">
        <v>9</v>
      </c>
      <c r="E19" s="133">
        <v>0</v>
      </c>
    </row>
    <row r="20" spans="2:5" s="2" customFormat="1" ht="15">
      <c r="B20" s="78" t="s">
        <v>31</v>
      </c>
      <c r="C20" s="136" t="s">
        <v>32</v>
      </c>
      <c r="D20" s="75" t="s">
        <v>33</v>
      </c>
      <c r="E20" s="133">
        <v>0</v>
      </c>
    </row>
    <row r="21" spans="2:5" s="2" customFormat="1" ht="15">
      <c r="B21" s="78" t="s">
        <v>34</v>
      </c>
      <c r="C21" s="136" t="s">
        <v>35</v>
      </c>
      <c r="D21" s="75" t="s">
        <v>36</v>
      </c>
      <c r="E21" s="133">
        <v>0</v>
      </c>
    </row>
    <row r="22" spans="2:5" s="2" customFormat="1" ht="24">
      <c r="B22" s="78" t="s">
        <v>37</v>
      </c>
      <c r="C22" s="134" t="s">
        <v>38</v>
      </c>
      <c r="D22" s="75" t="s">
        <v>9</v>
      </c>
      <c r="E22" s="133">
        <v>0</v>
      </c>
    </row>
    <row r="23" spans="2:5" s="2" customFormat="1" ht="15">
      <c r="B23" s="78" t="s">
        <v>39</v>
      </c>
      <c r="C23" s="134" t="s">
        <v>40</v>
      </c>
      <c r="D23" s="75" t="s">
        <v>9</v>
      </c>
      <c r="E23" s="133">
        <v>0</v>
      </c>
    </row>
    <row r="24" spans="2:5" s="2" customFormat="1" ht="15">
      <c r="B24" s="78" t="s">
        <v>41</v>
      </c>
      <c r="C24" s="134" t="s">
        <v>42</v>
      </c>
      <c r="D24" s="75" t="s">
        <v>9</v>
      </c>
      <c r="E24" s="133">
        <v>0</v>
      </c>
    </row>
    <row r="25" spans="2:5" s="2" customFormat="1" ht="15">
      <c r="B25" s="78" t="s">
        <v>43</v>
      </c>
      <c r="C25" s="134" t="s">
        <v>44</v>
      </c>
      <c r="D25" s="75" t="s">
        <v>9</v>
      </c>
      <c r="E25" s="133">
        <v>0</v>
      </c>
    </row>
    <row r="26" spans="2:5" s="2" customFormat="1" ht="15">
      <c r="B26" s="78" t="s">
        <v>45</v>
      </c>
      <c r="C26" s="134" t="s">
        <v>46</v>
      </c>
      <c r="D26" s="75" t="s">
        <v>9</v>
      </c>
      <c r="E26" s="133">
        <v>0</v>
      </c>
    </row>
    <row r="27" spans="2:5" s="2" customFormat="1" ht="24">
      <c r="B27" s="78" t="s">
        <v>47</v>
      </c>
      <c r="C27" s="134" t="s">
        <v>48</v>
      </c>
      <c r="D27" s="75" t="s">
        <v>9</v>
      </c>
      <c r="E27" s="133">
        <v>0</v>
      </c>
    </row>
    <row r="28" spans="2:5" s="2" customFormat="1" ht="15">
      <c r="B28" s="78" t="s">
        <v>49</v>
      </c>
      <c r="C28" s="134" t="s">
        <v>50</v>
      </c>
      <c r="D28" s="75" t="s">
        <v>9</v>
      </c>
      <c r="E28" s="133">
        <v>0</v>
      </c>
    </row>
    <row r="29" spans="2:5" s="2" customFormat="1" ht="24">
      <c r="B29" s="78" t="s">
        <v>51</v>
      </c>
      <c r="C29" s="134" t="s">
        <v>52</v>
      </c>
      <c r="D29" s="75" t="s">
        <v>9</v>
      </c>
      <c r="E29" s="133">
        <v>0</v>
      </c>
    </row>
    <row r="30" spans="2:5" s="2" customFormat="1" ht="15">
      <c r="B30" s="78" t="s">
        <v>53</v>
      </c>
      <c r="C30" s="134" t="s">
        <v>54</v>
      </c>
      <c r="D30" s="75" t="s">
        <v>9</v>
      </c>
      <c r="E30" s="133">
        <v>0</v>
      </c>
    </row>
    <row r="31" spans="2:5" s="2" customFormat="1" ht="15">
      <c r="B31" s="78" t="s">
        <v>55</v>
      </c>
      <c r="C31" s="136" t="s">
        <v>56</v>
      </c>
      <c r="D31" s="75" t="s">
        <v>9</v>
      </c>
      <c r="E31" s="133">
        <v>0</v>
      </c>
    </row>
    <row r="32" spans="2:5" s="2" customFormat="1" ht="15">
      <c r="B32" s="78" t="s">
        <v>57</v>
      </c>
      <c r="C32" s="136" t="s">
        <v>58</v>
      </c>
      <c r="D32" s="75" t="s">
        <v>9</v>
      </c>
      <c r="E32" s="133">
        <v>0</v>
      </c>
    </row>
    <row r="33" spans="2:5" s="2" customFormat="1" ht="15">
      <c r="B33" s="78" t="s">
        <v>59</v>
      </c>
      <c r="C33" s="134" t="s">
        <v>60</v>
      </c>
      <c r="D33" s="75" t="s">
        <v>9</v>
      </c>
      <c r="E33" s="133">
        <v>0</v>
      </c>
    </row>
    <row r="34" spans="2:5" s="2" customFormat="1" ht="15">
      <c r="B34" s="78" t="s">
        <v>61</v>
      </c>
      <c r="C34" s="136" t="s">
        <v>56</v>
      </c>
      <c r="D34" s="75" t="s">
        <v>9</v>
      </c>
      <c r="E34" s="133">
        <v>0</v>
      </c>
    </row>
    <row r="35" spans="2:5" s="2" customFormat="1" ht="15">
      <c r="B35" s="78" t="s">
        <v>62</v>
      </c>
      <c r="C35" s="136" t="s">
        <v>58</v>
      </c>
      <c r="D35" s="75" t="s">
        <v>9</v>
      </c>
      <c r="E35" s="133">
        <v>0</v>
      </c>
    </row>
    <row r="36" spans="2:5" s="2" customFormat="1" ht="24">
      <c r="B36" s="78" t="s">
        <v>63</v>
      </c>
      <c r="C36" s="134" t="s">
        <v>64</v>
      </c>
      <c r="D36" s="75" t="s">
        <v>9</v>
      </c>
      <c r="E36" s="133">
        <v>0</v>
      </c>
    </row>
    <row r="37" spans="2:5" s="2" customFormat="1" ht="36">
      <c r="B37" s="78" t="s">
        <v>65</v>
      </c>
      <c r="C37" s="136" t="s">
        <v>66</v>
      </c>
      <c r="D37" s="75" t="s">
        <v>19</v>
      </c>
      <c r="E37" s="133">
        <v>0</v>
      </c>
    </row>
    <row r="38" spans="2:5" s="2" customFormat="1" ht="24">
      <c r="B38" s="78" t="s">
        <v>68</v>
      </c>
      <c r="C38" s="134" t="s">
        <v>69</v>
      </c>
      <c r="D38" s="75" t="s">
        <v>9</v>
      </c>
      <c r="E38" s="133">
        <v>0</v>
      </c>
    </row>
    <row r="39" spans="2:5" s="2" customFormat="1" ht="15">
      <c r="B39" s="134" t="s">
        <v>70</v>
      </c>
      <c r="C39" s="134" t="s">
        <v>71</v>
      </c>
      <c r="D39" s="135" t="s">
        <v>9</v>
      </c>
      <c r="E39" s="133">
        <v>0</v>
      </c>
    </row>
    <row r="40" spans="2:5" s="2" customFormat="1" ht="15">
      <c r="B40" s="134" t="s">
        <v>72</v>
      </c>
      <c r="C40" s="134" t="s">
        <v>73</v>
      </c>
      <c r="D40" s="135" t="s">
        <v>9</v>
      </c>
      <c r="E40" s="133">
        <v>0</v>
      </c>
    </row>
    <row r="41" spans="2:5" s="2" customFormat="1" ht="24">
      <c r="B41" s="78" t="s">
        <v>6</v>
      </c>
      <c r="C41" s="131" t="s">
        <v>74</v>
      </c>
      <c r="D41" s="75" t="s">
        <v>9</v>
      </c>
      <c r="E41" s="133">
        <f>E8-E11</f>
        <v>0</v>
      </c>
    </row>
    <row r="42" spans="2:5" s="2" customFormat="1" ht="24">
      <c r="B42" s="78" t="s">
        <v>7</v>
      </c>
      <c r="C42" s="131" t="s">
        <v>75</v>
      </c>
      <c r="D42" s="75" t="s">
        <v>9</v>
      </c>
      <c r="E42" s="133">
        <v>0</v>
      </c>
    </row>
    <row r="43" spans="2:5" s="2" customFormat="1" ht="24">
      <c r="B43" s="78" t="s">
        <v>76</v>
      </c>
      <c r="C43" s="134" t="s">
        <v>77</v>
      </c>
      <c r="D43" s="75" t="s">
        <v>9</v>
      </c>
      <c r="E43" s="133">
        <v>0</v>
      </c>
    </row>
    <row r="44" spans="2:5" s="2" customFormat="1" ht="36">
      <c r="B44" s="78" t="s">
        <v>78</v>
      </c>
      <c r="C44" s="131" t="s">
        <v>79</v>
      </c>
      <c r="D44" s="75" t="s">
        <v>9</v>
      </c>
      <c r="E44" s="133">
        <v>0</v>
      </c>
    </row>
    <row r="45" spans="2:5" s="2" customFormat="1" ht="15">
      <c r="B45" s="78" t="s">
        <v>80</v>
      </c>
      <c r="C45" s="134" t="s">
        <v>81</v>
      </c>
      <c r="D45" s="75" t="s">
        <v>9</v>
      </c>
      <c r="E45" s="133">
        <v>0</v>
      </c>
    </row>
    <row r="46" spans="2:5" s="2" customFormat="1" ht="15">
      <c r="B46" s="78" t="s">
        <v>82</v>
      </c>
      <c r="C46" s="131" t="s">
        <v>83</v>
      </c>
      <c r="D46" s="75" t="s">
        <v>9</v>
      </c>
      <c r="E46" s="133">
        <v>0</v>
      </c>
    </row>
    <row r="47" spans="2:5" s="2" customFormat="1" ht="24">
      <c r="B47" s="78" t="s">
        <v>84</v>
      </c>
      <c r="C47" s="131" t="s">
        <v>85</v>
      </c>
      <c r="D47" s="75" t="s">
        <v>19</v>
      </c>
      <c r="E47" s="137"/>
    </row>
    <row r="48" spans="2:5" s="2" customFormat="1" ht="36">
      <c r="B48" s="78" t="s">
        <v>87</v>
      </c>
      <c r="C48" s="131" t="s">
        <v>88</v>
      </c>
      <c r="D48" s="75" t="s">
        <v>89</v>
      </c>
      <c r="E48" s="133">
        <v>0</v>
      </c>
    </row>
    <row r="49" spans="2:5" s="2" customFormat="1" ht="24">
      <c r="B49" s="78" t="s">
        <v>97</v>
      </c>
      <c r="C49" s="131" t="s">
        <v>98</v>
      </c>
      <c r="D49" s="75" t="s">
        <v>89</v>
      </c>
      <c r="E49" s="133">
        <v>0</v>
      </c>
    </row>
    <row r="50" spans="2:5" s="2" customFormat="1" ht="24">
      <c r="B50" s="78" t="s">
        <v>99</v>
      </c>
      <c r="C50" s="131" t="s">
        <v>100</v>
      </c>
      <c r="D50" s="75" t="s">
        <v>101</v>
      </c>
      <c r="E50" s="133">
        <v>0</v>
      </c>
    </row>
    <row r="51" spans="2:5" s="2" customFormat="1" ht="24">
      <c r="B51" s="78" t="s">
        <v>102</v>
      </c>
      <c r="C51" s="131" t="s">
        <v>103</v>
      </c>
      <c r="D51" s="75" t="s">
        <v>101</v>
      </c>
      <c r="E51" s="133">
        <v>0</v>
      </c>
    </row>
    <row r="52" spans="2:7" s="2" customFormat="1" ht="36">
      <c r="B52" s="78" t="s">
        <v>104</v>
      </c>
      <c r="C52" s="131" t="s">
        <v>105</v>
      </c>
      <c r="D52" s="75" t="s">
        <v>101</v>
      </c>
      <c r="E52" s="133">
        <v>0</v>
      </c>
      <c r="G52" s="6"/>
    </row>
    <row r="53" spans="2:7" s="2" customFormat="1" ht="15">
      <c r="B53" s="78" t="s">
        <v>106</v>
      </c>
      <c r="C53" s="134" t="s">
        <v>107</v>
      </c>
      <c r="D53" s="75" t="s">
        <v>101</v>
      </c>
      <c r="E53" s="133">
        <v>0</v>
      </c>
      <c r="G53" s="6"/>
    </row>
    <row r="54" spans="2:5" s="2" customFormat="1" ht="24">
      <c r="B54" s="78" t="s">
        <v>108</v>
      </c>
      <c r="C54" s="134" t="s">
        <v>109</v>
      </c>
      <c r="D54" s="75" t="s">
        <v>101</v>
      </c>
      <c r="E54" s="133">
        <v>0</v>
      </c>
    </row>
    <row r="55" spans="2:5" s="2" customFormat="1" ht="24">
      <c r="B55" s="78" t="s">
        <v>110</v>
      </c>
      <c r="C55" s="131" t="s">
        <v>111</v>
      </c>
      <c r="D55" s="75" t="s">
        <v>133</v>
      </c>
      <c r="E55" s="133">
        <v>0</v>
      </c>
    </row>
    <row r="56" spans="2:5" s="2" customFormat="1" ht="15">
      <c r="B56" s="78" t="s">
        <v>112</v>
      </c>
      <c r="C56" s="131" t="s">
        <v>113</v>
      </c>
      <c r="D56" s="75" t="s">
        <v>101</v>
      </c>
      <c r="E56" s="133">
        <v>0</v>
      </c>
    </row>
    <row r="57" spans="2:5" s="2" customFormat="1" ht="15">
      <c r="B57" s="78" t="s">
        <v>114</v>
      </c>
      <c r="C57" s="131" t="s">
        <v>115</v>
      </c>
      <c r="D57" s="75" t="s">
        <v>116</v>
      </c>
      <c r="E57" s="133">
        <v>0</v>
      </c>
    </row>
    <row r="58" spans="2:5" s="2" customFormat="1" ht="15">
      <c r="B58" s="78" t="s">
        <v>117</v>
      </c>
      <c r="C58" s="131" t="s">
        <v>118</v>
      </c>
      <c r="D58" s="75" t="s">
        <v>116</v>
      </c>
      <c r="E58" s="133">
        <v>0</v>
      </c>
    </row>
    <row r="59" spans="2:5" s="2" customFormat="1" ht="48">
      <c r="B59" s="78" t="s">
        <v>119</v>
      </c>
      <c r="C59" s="131" t="s">
        <v>120</v>
      </c>
      <c r="D59" s="75" t="s">
        <v>121</v>
      </c>
      <c r="E59" s="133">
        <v>0</v>
      </c>
    </row>
    <row r="60" spans="2:5" s="2" customFormat="1" ht="15">
      <c r="B60" s="90"/>
      <c r="C60" s="138" t="s">
        <v>96</v>
      </c>
      <c r="D60" s="139"/>
      <c r="E60" s="133">
        <v>0</v>
      </c>
    </row>
    <row r="61" spans="2:5" s="2" customFormat="1" ht="48">
      <c r="B61" s="78" t="s">
        <v>125</v>
      </c>
      <c r="C61" s="131" t="s">
        <v>126</v>
      </c>
      <c r="D61" s="75" t="s">
        <v>127</v>
      </c>
      <c r="E61" s="133">
        <v>0</v>
      </c>
    </row>
    <row r="62" spans="2:5" s="2" customFormat="1" ht="48">
      <c r="B62" s="78" t="s">
        <v>128</v>
      </c>
      <c r="C62" s="131" t="s">
        <v>129</v>
      </c>
      <c r="D62" s="75" t="s">
        <v>130</v>
      </c>
      <c r="E62" s="133">
        <v>0</v>
      </c>
    </row>
    <row r="63" spans="2:5" s="2" customFormat="1" ht="15">
      <c r="B63" s="78" t="s">
        <v>131</v>
      </c>
      <c r="C63" s="131" t="s">
        <v>132</v>
      </c>
      <c r="D63" s="75" t="s">
        <v>19</v>
      </c>
      <c r="E63" s="144"/>
    </row>
    <row r="64" spans="2:4" ht="15">
      <c r="B64" s="141"/>
      <c r="C64" s="141"/>
      <c r="D64" s="141"/>
    </row>
    <row r="65" spans="2:4" ht="15">
      <c r="B65" s="142"/>
      <c r="C65" s="189"/>
      <c r="D65" s="189"/>
    </row>
    <row r="66" spans="2:4" ht="15">
      <c r="B66" s="141"/>
      <c r="C66" s="141"/>
      <c r="D66" s="141"/>
    </row>
  </sheetData>
  <sheetProtection/>
  <mergeCells count="4">
    <mergeCell ref="B2:E2"/>
    <mergeCell ref="B3:E3"/>
    <mergeCell ref="B4:E4"/>
    <mergeCell ref="C65:D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2015-04-24T06:00:52Z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