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660" activeTab="0"/>
  </bookViews>
  <sheets>
    <sheet name="стр.1" sheetId="1" r:id="rId1"/>
    <sheet name="стр.3" sheetId="2" r:id="rId2"/>
    <sheet name="Лист1" sheetId="3" r:id="rId3"/>
  </sheets>
  <definedNames>
    <definedName name="_xlnm.Print_Area" localSheetId="1">'стр.3'!$A$1:$AG$58</definedName>
  </definedNames>
  <calcPr fullCalcOnLoad="1"/>
</workbook>
</file>

<file path=xl/sharedStrings.xml><?xml version="1.0" encoding="utf-8"?>
<sst xmlns="http://schemas.openxmlformats.org/spreadsheetml/2006/main" count="250" uniqueCount="111">
  <si>
    <t>№ №</t>
  </si>
  <si>
    <t>Наименование объекта</t>
  </si>
  <si>
    <t>план **</t>
  </si>
  <si>
    <t>факт</t>
  </si>
  <si>
    <t>в том числе за счет</t>
  </si>
  <si>
    <t>млн. рублей</t>
  </si>
  <si>
    <t>%</t>
  </si>
  <si>
    <t>Причины отклонений</t>
  </si>
  <si>
    <t>Осталось профинансировать
по результатам отчетного периода *</t>
  </si>
  <si>
    <t>1</t>
  </si>
  <si>
    <t>Техническое перевооружение и реконструкция</t>
  </si>
  <si>
    <t>1.1</t>
  </si>
  <si>
    <t>2</t>
  </si>
  <si>
    <t>Объект 1</t>
  </si>
  <si>
    <t>Объект 2</t>
  </si>
  <si>
    <t>1.2</t>
  </si>
  <si>
    <t>…</t>
  </si>
  <si>
    <t>1.3</t>
  </si>
  <si>
    <t>Создание систем телемеханики и связи</t>
  </si>
  <si>
    <t>1.4</t>
  </si>
  <si>
    <t>Установка устройств регулирования напряжения и компенсации реактивной мощности</t>
  </si>
  <si>
    <t>Новое строительство</t>
  </si>
  <si>
    <t>2.1</t>
  </si>
  <si>
    <t>2.2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</si>
  <si>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</si>
  <si>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</si>
  <si>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</si>
  <si>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</si>
  <si>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ФОРМА</t>
  </si>
  <si>
    <t>раскрытия субъектами естественных монополий, чьи инвестиционные программы утверждаются в порядке, установленном Правительством Российской Федерации,</t>
  </si>
  <si>
    <t>Отклонение ***</t>
  </si>
  <si>
    <t>уточнения стоимости
по результатам утвержденной проектной документации</t>
  </si>
  <si>
    <t>УТВЕРЖДЕНА</t>
  </si>
  <si>
    <t>Приказом Минэнерго России</t>
  </si>
  <si>
    <t>от 11.08.2011 № 347</t>
  </si>
  <si>
    <t>Раздел I. Отчет об исполнении инвестиционной программы, млн. рублей с НДС</t>
  </si>
  <si>
    <t>уточнения стоимости
по результатам закупочных процедур</t>
  </si>
  <si>
    <t>*</t>
  </si>
  <si>
    <t>План, согласно утвержденной инвестиционной программе.</t>
  </si>
  <si>
    <t>В ценах отчетного года.</t>
  </si>
  <si>
    <t>**</t>
  </si>
  <si>
    <t>***</t>
  </si>
  <si>
    <t>Примечание: для объектов электросетевого хозяйства с разделением объектов на подстанции (ПС), воздушные линии (ВЛ) и кабельные линии (КЛ) с указанием уровня напряжения.</t>
  </si>
  <si>
    <t>Остаток стоимости
на начало года *</t>
  </si>
  <si>
    <t>всего</t>
  </si>
  <si>
    <t>ПИР</t>
  </si>
  <si>
    <t>СМР</t>
  </si>
  <si>
    <t>прочие</t>
  </si>
  <si>
    <t>обору-дование
и мате-риалы</t>
  </si>
  <si>
    <t>Фактически освоено (подтверждено актами выполненных работ), млн. руб.</t>
  </si>
  <si>
    <t>марка кабеля</t>
  </si>
  <si>
    <t>Технические характеристики созданных (реконструированных) объектов</t>
  </si>
  <si>
    <t>Фактически профинансировано,
млн. руб.</t>
  </si>
  <si>
    <t>норма-тивный срок службы, лет</t>
  </si>
  <si>
    <t>Согласно проектной документации с учетом перевода в прогнозные цены планируемого периода (с НДС).</t>
  </si>
  <si>
    <t>про-тяжен-ность,
км</t>
  </si>
  <si>
    <t>год
ввода
в экс-плуа-тацию</t>
  </si>
  <si>
    <t>Наименование объекта *</t>
  </si>
  <si>
    <t>Плановый объем финансирования,
млн. руб.**</t>
  </si>
  <si>
    <t>подстанции</t>
  </si>
  <si>
    <t>линии электропередачи</t>
  </si>
  <si>
    <t>мощ-ность, МВА</t>
  </si>
  <si>
    <t>тип опор</t>
  </si>
  <si>
    <t>С разделением объектов на подстанции (ПС), воздушные линии (ВЛ) и кабельные линии (КЛ) с указанием уровня напряжения.</t>
  </si>
  <si>
    <t>Указываются наименование и технические характеристики реконструированных или созданных объектов, не соответствующих указанным в таблице категориям электросетевых объектов.</t>
  </si>
  <si>
    <t>****</t>
  </si>
  <si>
    <t>Для сетевых организаций.</t>
  </si>
  <si>
    <t>Раздел IV. Отчет о вводах объектов</t>
  </si>
  <si>
    <t>№ п/п</t>
  </si>
  <si>
    <t>Наименование проекта</t>
  </si>
  <si>
    <t>I кв.</t>
  </si>
  <si>
    <t>II кв.</t>
  </si>
  <si>
    <t>III кв.</t>
  </si>
  <si>
    <t>IV кв.</t>
  </si>
  <si>
    <t>км/МВА/другое</t>
  </si>
  <si>
    <t>Ввод мощностей (подтверждаемый актами ввода в эксплуатацию)</t>
  </si>
  <si>
    <t>млн. руб.</t>
  </si>
  <si>
    <t>ВСЕГО,</t>
  </si>
  <si>
    <t>Нарастающим итогом за год.</t>
  </si>
  <si>
    <t>Отклонение фактической стоимости работ
от плановой стоимости, млн. руб.</t>
  </si>
  <si>
    <t>иные объек-
ты ***</t>
  </si>
  <si>
    <t>Энергосбережение и повышение энергетической эффективности</t>
  </si>
  <si>
    <t>Создание систем противоаварийной и режимной автоматики</t>
  </si>
  <si>
    <t>информации об отчетах о реализации инвестиционных программ субъектов естественных монополий</t>
  </si>
  <si>
    <t>Введено
в эксплуатацию (подтверждено актами ввода
в эксплуатацию),
млн. рублей</t>
  </si>
  <si>
    <t>Освоено
(подтверждено актами выполненных работ),
млн. рублей</t>
  </si>
  <si>
    <t>Раздел II.2. Отчет о технических характеристиках объектов и об исполнении основных этапов работ по реализации инвестиционной программы субъекта естественной монополии в отчетном году</t>
  </si>
  <si>
    <t>коли-чество
и марка силовых трансфор-маторов,
шт.</t>
  </si>
  <si>
    <t>Снижение потерь
в результате реализа-
ции ****, кВт∙ч/год</t>
  </si>
  <si>
    <t>Прочие объекты</t>
  </si>
  <si>
    <t>3</t>
  </si>
  <si>
    <t>Расширение Костромской ТЭЦ-2 газотурбинной установкой ГТЭ-160 с паровым котлом-утилизатором, работающим на существующую турбину ПТ-60-130/13</t>
  </si>
  <si>
    <t>Расширение Новгородской ТЭЦ газотурбинной установкой ГТЭ-160 с паровым котлом-утилизатором, работающим на существующую турбину ПТ-60-130/13</t>
  </si>
  <si>
    <t>4</t>
  </si>
  <si>
    <t>5</t>
  </si>
  <si>
    <t>6</t>
  </si>
  <si>
    <t>7</t>
  </si>
  <si>
    <t>Строительство ПГУ-110 в составе ГТУ 75 МВт +КУ + паровая турбина 35 МВт на Вологодской ТЭЦ</t>
  </si>
  <si>
    <t>Реконструкция турбины Р-50-130/13 на Т-60/65-130-2 Новгородской ТЭЦ</t>
  </si>
  <si>
    <t>Расширение Тверской ТЭЦ-3 газотурбинной установкой ГТЭ-160 с паровым котлом-утилизатором, работающим на существующую турбину ПТ-60-130</t>
  </si>
  <si>
    <t>Расширение Ярославской ТЭЦ-2 газотурбинной установкой ГТЭ-160 с паровым котлом-утилизатором, работающим на существующую турбину ПТ-60-130</t>
  </si>
  <si>
    <t>8</t>
  </si>
  <si>
    <t>9</t>
  </si>
  <si>
    <t>Реконструкция Архангельской ТЭЦ - перевод котлов № 1-4 на сжигание природного газа</t>
  </si>
  <si>
    <t>Реконструкция Северодвинской ТЭЦ-2 - перевод котлов № 1-3 на сжигание природного газа</t>
  </si>
  <si>
    <t>Объем финансирования 2009</t>
  </si>
  <si>
    <t>Ввод мощностей
2009</t>
  </si>
  <si>
    <t>60МВт</t>
  </si>
  <si>
    <t>факт года 2009</t>
  </si>
  <si>
    <t>факт года 2008</t>
  </si>
  <si>
    <t>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</si>
</sst>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00"/>
  </numFmts>
  <fonts count="47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49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9" fontId="9" fillId="0" borderId="20" xfId="0" applyNumberFormat="1" applyFont="1" applyBorder="1" applyAlignment="1">
      <alignment horizontal="center" vertical="center"/>
    </xf>
    <xf numFmtId="3" fontId="9" fillId="33" borderId="31" xfId="52" applyNumberFormat="1" applyFont="1" applyFill="1" applyBorder="1" applyAlignment="1" applyProtection="1">
      <alignment vertical="center" wrapText="1"/>
      <protection/>
    </xf>
    <xf numFmtId="3" fontId="9" fillId="0" borderId="10" xfId="0" applyNumberFormat="1" applyFont="1" applyFill="1" applyBorder="1" applyAlignment="1">
      <alignment horizontal="left" vertical="center" wrapText="1"/>
    </xf>
    <xf numFmtId="3" fontId="9" fillId="33" borderId="10" xfId="52" applyNumberFormat="1" applyFont="1" applyFill="1" applyBorder="1" applyAlignment="1" applyProtection="1">
      <alignment vertical="center" wrapText="1"/>
      <protection/>
    </xf>
    <xf numFmtId="0" fontId="9" fillId="33" borderId="10" xfId="52" applyNumberFormat="1" applyFont="1" applyFill="1" applyBorder="1" applyAlignment="1" applyProtection="1">
      <alignment vertical="center" wrapText="1"/>
      <protection/>
    </xf>
    <xf numFmtId="49" fontId="10" fillId="0" borderId="2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9" fontId="9" fillId="0" borderId="32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38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166" fontId="7" fillId="0" borderId="20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166" fontId="7" fillId="0" borderId="40" xfId="0" applyNumberFormat="1" applyFont="1" applyBorder="1" applyAlignment="1">
      <alignment horizontal="center" vertical="center"/>
    </xf>
    <xf numFmtId="166" fontId="7" fillId="0" borderId="38" xfId="0" applyNumberFormat="1" applyFont="1" applyBorder="1" applyAlignment="1">
      <alignment horizontal="center" vertical="center"/>
    </xf>
    <xf numFmtId="166" fontId="7" fillId="0" borderId="39" xfId="0" applyNumberFormat="1" applyFont="1" applyBorder="1" applyAlignment="1">
      <alignment horizontal="center" vertical="center"/>
    </xf>
    <xf numFmtId="166" fontId="7" fillId="0" borderId="22" xfId="0" applyNumberFormat="1" applyFont="1" applyBorder="1" applyAlignment="1">
      <alignment horizontal="center" vertical="center"/>
    </xf>
    <xf numFmtId="166" fontId="5" fillId="0" borderId="20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left" vertical="center" wrapText="1"/>
    </xf>
    <xf numFmtId="3" fontId="9" fillId="33" borderId="21" xfId="52" applyNumberFormat="1" applyFont="1" applyFill="1" applyBorder="1" applyAlignment="1" applyProtection="1">
      <alignment vertical="center" wrapText="1"/>
      <protection/>
    </xf>
    <xf numFmtId="0" fontId="9" fillId="33" borderId="21" xfId="52" applyNumberFormat="1" applyFont="1" applyFill="1" applyBorder="1" applyAlignment="1" applyProtection="1">
      <alignment vertical="center" wrapText="1"/>
      <protection/>
    </xf>
    <xf numFmtId="2" fontId="7" fillId="0" borderId="41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  <xf numFmtId="3" fontId="9" fillId="33" borderId="15" xfId="52" applyNumberFormat="1" applyFont="1" applyFill="1" applyBorder="1" applyAlignment="1" applyProtection="1">
      <alignment vertical="center" wrapText="1"/>
      <protection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view="pageBreakPreview" zoomScaleSheetLayoutView="100" zoomScalePageLayoutView="0" workbookViewId="0" topLeftCell="A37">
      <selection activeCell="A25" sqref="A25:IV36"/>
    </sheetView>
  </sheetViews>
  <sheetFormatPr defaultColWidth="9.00390625" defaultRowHeight="12.75"/>
  <cols>
    <col min="1" max="1" width="5.75390625" style="1" customWidth="1"/>
    <col min="2" max="2" width="31.625" style="1" customWidth="1"/>
    <col min="3" max="3" width="14.125" style="1" customWidth="1"/>
    <col min="4" max="7" width="9.75390625" style="1" customWidth="1"/>
    <col min="8" max="10" width="14.75390625" style="1" customWidth="1"/>
    <col min="11" max="11" width="14.00390625" style="1" customWidth="1"/>
    <col min="12" max="12" width="6.875" style="1" customWidth="1"/>
    <col min="13" max="14" width="15.75390625" style="1" customWidth="1"/>
    <col min="15" max="15" width="16.375" style="1" customWidth="1"/>
    <col min="16" max="16384" width="9.125" style="1" customWidth="1"/>
  </cols>
  <sheetData>
    <row r="1" spans="14:15" ht="15">
      <c r="N1" s="140" t="s">
        <v>32</v>
      </c>
      <c r="O1" s="140"/>
    </row>
    <row r="2" spans="14:15" ht="15">
      <c r="N2" s="140" t="s">
        <v>33</v>
      </c>
      <c r="O2" s="140"/>
    </row>
    <row r="3" spans="14:15" ht="15">
      <c r="N3" s="140" t="s">
        <v>34</v>
      </c>
      <c r="O3" s="140"/>
    </row>
    <row r="5" spans="1:15" s="5" customFormat="1" ht="15.75">
      <c r="A5" s="143" t="s">
        <v>28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pans="1:15" s="5" customFormat="1" ht="15.75">
      <c r="A6" s="143" t="s">
        <v>29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</row>
    <row r="7" spans="1:15" s="5" customFormat="1" ht="15.75">
      <c r="A7" s="143" t="s">
        <v>83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9" s="4" customFormat="1" ht="14.25">
      <c r="A9" s="4" t="s">
        <v>35</v>
      </c>
    </row>
    <row r="10" ht="12" customHeight="1" thickBot="1"/>
    <row r="11" spans="1:15" s="2" customFormat="1" ht="16.5" customHeight="1">
      <c r="A11" s="144" t="s">
        <v>0</v>
      </c>
      <c r="B11" s="127" t="s">
        <v>1</v>
      </c>
      <c r="C11" s="127" t="s">
        <v>43</v>
      </c>
      <c r="D11" s="123" t="s">
        <v>105</v>
      </c>
      <c r="E11" s="124"/>
      <c r="F11" s="123" t="s">
        <v>106</v>
      </c>
      <c r="G11" s="124"/>
      <c r="H11" s="127" t="s">
        <v>85</v>
      </c>
      <c r="I11" s="127" t="s">
        <v>84</v>
      </c>
      <c r="J11" s="127" t="s">
        <v>8</v>
      </c>
      <c r="K11" s="133" t="s">
        <v>30</v>
      </c>
      <c r="L11" s="134"/>
      <c r="M11" s="134"/>
      <c r="N11" s="135"/>
      <c r="O11" s="130" t="s">
        <v>7</v>
      </c>
    </row>
    <row r="12" spans="1:15" s="2" customFormat="1" ht="11.25">
      <c r="A12" s="145"/>
      <c r="B12" s="128"/>
      <c r="C12" s="128"/>
      <c r="D12" s="125"/>
      <c r="E12" s="126"/>
      <c r="F12" s="125"/>
      <c r="G12" s="126"/>
      <c r="H12" s="128"/>
      <c r="I12" s="128"/>
      <c r="J12" s="128"/>
      <c r="K12" s="136" t="s">
        <v>5</v>
      </c>
      <c r="L12" s="136" t="s">
        <v>6</v>
      </c>
      <c r="M12" s="138" t="s">
        <v>4</v>
      </c>
      <c r="N12" s="139"/>
      <c r="O12" s="131"/>
    </row>
    <row r="13" spans="1:15" s="2" customFormat="1" ht="57.75" customHeight="1">
      <c r="A13" s="146"/>
      <c r="B13" s="129"/>
      <c r="C13" s="129"/>
      <c r="D13" s="16" t="s">
        <v>2</v>
      </c>
      <c r="E13" s="17" t="s">
        <v>3</v>
      </c>
      <c r="F13" s="17" t="s">
        <v>2</v>
      </c>
      <c r="G13" s="17" t="s">
        <v>3</v>
      </c>
      <c r="H13" s="129"/>
      <c r="I13" s="129"/>
      <c r="J13" s="129"/>
      <c r="K13" s="137"/>
      <c r="L13" s="137"/>
      <c r="M13" s="18" t="s">
        <v>31</v>
      </c>
      <c r="N13" s="18" t="s">
        <v>36</v>
      </c>
      <c r="O13" s="132"/>
    </row>
    <row r="14" spans="1:15" s="48" customFormat="1" ht="10.5">
      <c r="A14" s="47"/>
      <c r="B14" s="17" t="s">
        <v>77</v>
      </c>
      <c r="C14" s="79">
        <f>C15+C37</f>
        <v>21743.067</v>
      </c>
      <c r="D14" s="79">
        <f>D15+D37</f>
        <v>3512.2999999999997</v>
      </c>
      <c r="E14" s="79">
        <f>E15+E37</f>
        <v>2525.8169999999996</v>
      </c>
      <c r="F14" s="79"/>
      <c r="G14" s="79"/>
      <c r="H14" s="79">
        <f>H15+H37</f>
        <v>4562.22</v>
      </c>
      <c r="I14" s="79">
        <f>I15+I37</f>
        <v>812.41</v>
      </c>
      <c r="J14" s="79">
        <f>J15+J37</f>
        <v>19217.25</v>
      </c>
      <c r="K14" s="79">
        <f>K15+K37</f>
        <v>-986.4830000000001</v>
      </c>
      <c r="L14" s="79"/>
      <c r="M14" s="79"/>
      <c r="N14" s="79"/>
      <c r="O14" s="51"/>
    </row>
    <row r="15" spans="1:15" s="48" customFormat="1" ht="21">
      <c r="A15" s="47" t="s">
        <v>9</v>
      </c>
      <c r="B15" s="18" t="s">
        <v>10</v>
      </c>
      <c r="C15" s="79">
        <f>C16+C25+C29+C33</f>
        <v>18110.617</v>
      </c>
      <c r="D15" s="79">
        <f>D16+D25+D29+D33</f>
        <v>3367.8199999999997</v>
      </c>
      <c r="E15" s="79">
        <f>E16+E25+E29+E33</f>
        <v>1947.2909999999997</v>
      </c>
      <c r="F15" s="79"/>
      <c r="G15" s="79"/>
      <c r="H15" s="79">
        <f>H16+H25+H29+H33</f>
        <v>4446.38</v>
      </c>
      <c r="I15" s="79">
        <f>I16+I25+I29+I33</f>
        <v>812.41</v>
      </c>
      <c r="J15" s="79">
        <f>J16+J25+J29+J33</f>
        <v>16163.326000000001</v>
      </c>
      <c r="K15" s="79">
        <f>K16+K25+K29+K33</f>
        <v>-1420.529</v>
      </c>
      <c r="L15" s="79"/>
      <c r="M15" s="79"/>
      <c r="N15" s="79"/>
      <c r="O15" s="51"/>
    </row>
    <row r="16" spans="1:15" s="48" customFormat="1" ht="21">
      <c r="A16" s="47" t="s">
        <v>11</v>
      </c>
      <c r="B16" s="18" t="s">
        <v>81</v>
      </c>
      <c r="C16" s="79">
        <f>SUM(C17:C24)</f>
        <v>18110.617</v>
      </c>
      <c r="D16" s="79">
        <f>SUM(D17:D24)</f>
        <v>3367.8199999999997</v>
      </c>
      <c r="E16" s="79">
        <f aca="true" t="shared" si="0" ref="E16:J16">SUM(E17:E24)</f>
        <v>1947.2909999999997</v>
      </c>
      <c r="F16" s="79"/>
      <c r="G16" s="79"/>
      <c r="H16" s="79">
        <f t="shared" si="0"/>
        <v>4446.38</v>
      </c>
      <c r="I16" s="79">
        <f t="shared" si="0"/>
        <v>812.41</v>
      </c>
      <c r="J16" s="79">
        <f t="shared" si="0"/>
        <v>16163.326000000001</v>
      </c>
      <c r="K16" s="79">
        <f>SUM(K17:K24)</f>
        <v>-1420.529</v>
      </c>
      <c r="L16" s="79"/>
      <c r="M16" s="79"/>
      <c r="N16" s="79"/>
      <c r="O16" s="51"/>
    </row>
    <row r="17" spans="1:15" s="2" customFormat="1" ht="60">
      <c r="A17" s="69" t="s">
        <v>9</v>
      </c>
      <c r="B17" s="70" t="s">
        <v>91</v>
      </c>
      <c r="C17" s="80">
        <v>2793.6</v>
      </c>
      <c r="D17" s="80">
        <v>0</v>
      </c>
      <c r="E17" s="80">
        <v>323.48</v>
      </c>
      <c r="F17" s="80"/>
      <c r="G17" s="80"/>
      <c r="H17" s="80">
        <v>1013.8</v>
      </c>
      <c r="I17" s="80"/>
      <c r="J17" s="80">
        <f>C17-E17</f>
        <v>2470.12</v>
      </c>
      <c r="K17" s="80">
        <f>E17-D17</f>
        <v>323.48</v>
      </c>
      <c r="L17" s="80">
        <v>0</v>
      </c>
      <c r="M17" s="80"/>
      <c r="N17" s="80"/>
      <c r="O17" s="52"/>
    </row>
    <row r="18" spans="1:15" s="2" customFormat="1" ht="60">
      <c r="A18" s="69" t="s">
        <v>12</v>
      </c>
      <c r="B18" s="71" t="s">
        <v>92</v>
      </c>
      <c r="C18" s="80">
        <v>4871.75</v>
      </c>
      <c r="D18" s="80">
        <v>1875.66</v>
      </c>
      <c r="E18" s="80">
        <v>345.2</v>
      </c>
      <c r="F18" s="80"/>
      <c r="G18" s="80"/>
      <c r="H18" s="80">
        <v>376.44</v>
      </c>
      <c r="I18" s="80"/>
      <c r="J18" s="80">
        <f aca="true" t="shared" si="1" ref="J18:J23">C18-E18</f>
        <v>4526.55</v>
      </c>
      <c r="K18" s="80">
        <f aca="true" t="shared" si="2" ref="K18:K23">E18-D18</f>
        <v>-1530.46</v>
      </c>
      <c r="L18" s="80">
        <f>K18/D18*100</f>
        <v>-81.59581160764743</v>
      </c>
      <c r="M18" s="80"/>
      <c r="N18" s="80"/>
      <c r="O18" s="52"/>
    </row>
    <row r="19" spans="1:15" s="2" customFormat="1" ht="24">
      <c r="A19" s="69" t="s">
        <v>90</v>
      </c>
      <c r="B19" s="72" t="s">
        <v>98</v>
      </c>
      <c r="C19" s="80">
        <v>319.09</v>
      </c>
      <c r="D19" s="80">
        <v>319.09</v>
      </c>
      <c r="E19" s="80">
        <v>208.612</v>
      </c>
      <c r="F19" s="80" t="s">
        <v>107</v>
      </c>
      <c r="G19" s="80">
        <v>0</v>
      </c>
      <c r="H19" s="80">
        <v>315.55</v>
      </c>
      <c r="I19" s="80"/>
      <c r="J19" s="80">
        <f t="shared" si="1"/>
        <v>110.47799999999998</v>
      </c>
      <c r="K19" s="80">
        <f>E19-D19</f>
        <v>-110.47799999999998</v>
      </c>
      <c r="L19" s="80">
        <f aca="true" t="shared" si="3" ref="L19:L24">K19/D19*100</f>
        <v>-34.62283368328684</v>
      </c>
      <c r="M19" s="80"/>
      <c r="N19" s="80"/>
      <c r="O19" s="52"/>
    </row>
    <row r="20" spans="1:15" s="2" customFormat="1" ht="60">
      <c r="A20" s="69" t="s">
        <v>93</v>
      </c>
      <c r="B20" s="72" t="s">
        <v>99</v>
      </c>
      <c r="C20" s="80">
        <v>3786.3</v>
      </c>
      <c r="D20" s="80">
        <v>0</v>
      </c>
      <c r="E20" s="80">
        <v>348.633</v>
      </c>
      <c r="F20" s="80"/>
      <c r="G20" s="80"/>
      <c r="H20" s="80">
        <v>1230.27</v>
      </c>
      <c r="I20" s="80"/>
      <c r="J20" s="80">
        <f>C20-E20</f>
        <v>3437.6670000000004</v>
      </c>
      <c r="K20" s="80">
        <f>E20-D20</f>
        <v>348.633</v>
      </c>
      <c r="L20" s="80">
        <v>0</v>
      </c>
      <c r="M20" s="80"/>
      <c r="N20" s="80"/>
      <c r="O20" s="52"/>
    </row>
    <row r="21" spans="1:15" s="2" customFormat="1" ht="60">
      <c r="A21" s="69" t="s">
        <v>94</v>
      </c>
      <c r="B21" s="72" t="s">
        <v>100</v>
      </c>
      <c r="C21" s="80">
        <v>3009.4</v>
      </c>
      <c r="D21" s="80">
        <v>0</v>
      </c>
      <c r="E21" s="80">
        <v>-13.394</v>
      </c>
      <c r="F21" s="80"/>
      <c r="G21" s="80"/>
      <c r="H21" s="80">
        <v>849</v>
      </c>
      <c r="I21" s="80"/>
      <c r="J21" s="80">
        <f t="shared" si="1"/>
        <v>3022.794</v>
      </c>
      <c r="K21" s="80">
        <f t="shared" si="2"/>
        <v>-13.394</v>
      </c>
      <c r="L21" s="80">
        <v>0</v>
      </c>
      <c r="M21" s="80"/>
      <c r="N21" s="80"/>
      <c r="O21" s="52"/>
    </row>
    <row r="22" spans="1:15" s="2" customFormat="1" ht="36">
      <c r="A22" s="69" t="s">
        <v>96</v>
      </c>
      <c r="B22" s="73" t="s">
        <v>103</v>
      </c>
      <c r="C22" s="80">
        <v>510.22</v>
      </c>
      <c r="D22" s="80">
        <v>23.93</v>
      </c>
      <c r="E22" s="80">
        <v>2.87</v>
      </c>
      <c r="F22" s="80"/>
      <c r="G22" s="80"/>
      <c r="H22" s="80">
        <v>2.23</v>
      </c>
      <c r="I22" s="80"/>
      <c r="J22" s="80">
        <f t="shared" si="1"/>
        <v>507.35</v>
      </c>
      <c r="K22" s="80">
        <f t="shared" si="2"/>
        <v>-21.06</v>
      </c>
      <c r="L22" s="80">
        <f t="shared" si="3"/>
        <v>-88.00668616798997</v>
      </c>
      <c r="M22" s="80"/>
      <c r="N22" s="80"/>
      <c r="O22" s="52"/>
    </row>
    <row r="23" spans="1:15" s="2" customFormat="1" ht="36">
      <c r="A23" s="69" t="s">
        <v>101</v>
      </c>
      <c r="B23" s="73" t="s">
        <v>104</v>
      </c>
      <c r="C23" s="80">
        <v>404.767</v>
      </c>
      <c r="D23" s="80">
        <v>20.82</v>
      </c>
      <c r="E23" s="80">
        <v>1.37</v>
      </c>
      <c r="F23" s="80"/>
      <c r="G23" s="80"/>
      <c r="H23" s="80">
        <v>1.46</v>
      </c>
      <c r="I23" s="80"/>
      <c r="J23" s="80">
        <f t="shared" si="1"/>
        <v>403.397</v>
      </c>
      <c r="K23" s="80">
        <f t="shared" si="2"/>
        <v>-19.45</v>
      </c>
      <c r="L23" s="80">
        <f t="shared" si="3"/>
        <v>-93.41978866474543</v>
      </c>
      <c r="M23" s="80"/>
      <c r="N23" s="80"/>
      <c r="O23" s="52"/>
    </row>
    <row r="24" spans="1:15" s="2" customFormat="1" ht="12">
      <c r="A24" s="69" t="s">
        <v>102</v>
      </c>
      <c r="B24" s="71" t="s">
        <v>89</v>
      </c>
      <c r="C24" s="80">
        <f>1691.49+724</f>
        <v>2415.49</v>
      </c>
      <c r="D24" s="80">
        <v>1128.32</v>
      </c>
      <c r="E24" s="80">
        <f>683.52+47</f>
        <v>730.52</v>
      </c>
      <c r="F24" s="80"/>
      <c r="G24" s="80"/>
      <c r="H24" s="80">
        <f>643.63+14</f>
        <v>657.63</v>
      </c>
      <c r="I24" s="80">
        <v>812.41</v>
      </c>
      <c r="J24" s="80">
        <f>C24-E24</f>
        <v>1684.9699999999998</v>
      </c>
      <c r="K24" s="80">
        <f>E24-D24</f>
        <v>-397.79999999999995</v>
      </c>
      <c r="L24" s="80">
        <f t="shared" si="3"/>
        <v>-35.25595575723199</v>
      </c>
      <c r="M24" s="80"/>
      <c r="N24" s="80"/>
      <c r="O24" s="52"/>
    </row>
    <row r="25" spans="1:15" s="48" customFormat="1" ht="24" hidden="1">
      <c r="A25" s="74" t="s">
        <v>15</v>
      </c>
      <c r="B25" s="75" t="s">
        <v>82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51"/>
    </row>
    <row r="26" spans="1:15" s="2" customFormat="1" ht="12" hidden="1">
      <c r="A26" s="69" t="s">
        <v>9</v>
      </c>
      <c r="B26" s="76" t="s">
        <v>13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52"/>
    </row>
    <row r="27" spans="1:15" s="2" customFormat="1" ht="12" hidden="1">
      <c r="A27" s="69" t="s">
        <v>12</v>
      </c>
      <c r="B27" s="76" t="s">
        <v>14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52"/>
    </row>
    <row r="28" spans="1:15" s="2" customFormat="1" ht="12" hidden="1">
      <c r="A28" s="69" t="s">
        <v>16</v>
      </c>
      <c r="B28" s="76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52"/>
    </row>
    <row r="29" spans="1:15" s="48" customFormat="1" ht="24" hidden="1">
      <c r="A29" s="74" t="s">
        <v>17</v>
      </c>
      <c r="B29" s="75" t="s">
        <v>18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51"/>
    </row>
    <row r="30" spans="1:15" s="2" customFormat="1" ht="12" hidden="1">
      <c r="A30" s="69" t="s">
        <v>9</v>
      </c>
      <c r="B30" s="76" t="s">
        <v>13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52"/>
    </row>
    <row r="31" spans="1:15" s="2" customFormat="1" ht="12" hidden="1">
      <c r="A31" s="69" t="s">
        <v>12</v>
      </c>
      <c r="B31" s="76" t="s">
        <v>14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52"/>
    </row>
    <row r="32" spans="1:15" s="2" customFormat="1" ht="12" hidden="1">
      <c r="A32" s="69" t="s">
        <v>16</v>
      </c>
      <c r="B32" s="76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52"/>
    </row>
    <row r="33" spans="1:15" s="48" customFormat="1" ht="36" hidden="1">
      <c r="A33" s="74" t="s">
        <v>19</v>
      </c>
      <c r="B33" s="75" t="s">
        <v>20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51"/>
    </row>
    <row r="34" spans="1:15" s="2" customFormat="1" ht="12" hidden="1">
      <c r="A34" s="69" t="s">
        <v>9</v>
      </c>
      <c r="B34" s="76" t="s">
        <v>13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52"/>
    </row>
    <row r="35" spans="1:15" s="2" customFormat="1" ht="12" hidden="1">
      <c r="A35" s="69" t="s">
        <v>12</v>
      </c>
      <c r="B35" s="76" t="s">
        <v>14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52"/>
    </row>
    <row r="36" spans="1:15" s="2" customFormat="1" ht="12" hidden="1">
      <c r="A36" s="69"/>
      <c r="B36" s="76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52"/>
    </row>
    <row r="37" spans="1:15" s="48" customFormat="1" ht="12">
      <c r="A37" s="74" t="s">
        <v>12</v>
      </c>
      <c r="B37" s="75" t="s">
        <v>21</v>
      </c>
      <c r="C37" s="79">
        <f aca="true" t="shared" si="4" ref="C37:K37">C38+C40</f>
        <v>3632.45</v>
      </c>
      <c r="D37" s="79">
        <f t="shared" si="4"/>
        <v>144.48</v>
      </c>
      <c r="E37" s="79">
        <f t="shared" si="4"/>
        <v>578.526</v>
      </c>
      <c r="F37" s="79"/>
      <c r="G37" s="79"/>
      <c r="H37" s="79">
        <f t="shared" si="4"/>
        <v>115.84</v>
      </c>
      <c r="I37" s="79">
        <f t="shared" si="4"/>
        <v>0</v>
      </c>
      <c r="J37" s="79">
        <f t="shared" si="4"/>
        <v>3053.924</v>
      </c>
      <c r="K37" s="79">
        <f t="shared" si="4"/>
        <v>434.04599999999994</v>
      </c>
      <c r="L37" s="79"/>
      <c r="M37" s="79"/>
      <c r="N37" s="79"/>
      <c r="O37" s="51"/>
    </row>
    <row r="38" spans="1:15" s="48" customFormat="1" ht="24">
      <c r="A38" s="74" t="s">
        <v>22</v>
      </c>
      <c r="B38" s="75" t="s">
        <v>81</v>
      </c>
      <c r="C38" s="79">
        <f>C39</f>
        <v>3632.45</v>
      </c>
      <c r="D38" s="79">
        <f>D39</f>
        <v>144.48</v>
      </c>
      <c r="E38" s="79">
        <f>E39</f>
        <v>578.526</v>
      </c>
      <c r="F38" s="79"/>
      <c r="G38" s="79"/>
      <c r="H38" s="79">
        <f>H39</f>
        <v>115.84</v>
      </c>
      <c r="I38" s="79">
        <f>I39</f>
        <v>0</v>
      </c>
      <c r="J38" s="79">
        <f>J39</f>
        <v>3053.924</v>
      </c>
      <c r="K38" s="79">
        <f>K39</f>
        <v>434.04599999999994</v>
      </c>
      <c r="L38" s="79"/>
      <c r="M38" s="79"/>
      <c r="N38" s="79"/>
      <c r="O38" s="51"/>
    </row>
    <row r="39" spans="1:15" s="2" customFormat="1" ht="36">
      <c r="A39" s="69" t="s">
        <v>9</v>
      </c>
      <c r="B39" s="73" t="s">
        <v>97</v>
      </c>
      <c r="C39" s="80">
        <v>3632.45</v>
      </c>
      <c r="D39" s="80">
        <v>144.48</v>
      </c>
      <c r="E39" s="80">
        <v>578.526</v>
      </c>
      <c r="F39" s="80"/>
      <c r="G39" s="80"/>
      <c r="H39" s="80">
        <v>115.84</v>
      </c>
      <c r="I39" s="80"/>
      <c r="J39" s="80">
        <f>C39-E39</f>
        <v>3053.924</v>
      </c>
      <c r="K39" s="80">
        <f>E39-D39</f>
        <v>434.04599999999994</v>
      </c>
      <c r="L39" s="80">
        <f>K39/D39*100</f>
        <v>300.4194352159468</v>
      </c>
      <c r="M39" s="80"/>
      <c r="N39" s="80"/>
      <c r="O39" s="52"/>
    </row>
    <row r="40" spans="1:15" s="48" customFormat="1" ht="12" hidden="1">
      <c r="A40" s="74" t="s">
        <v>23</v>
      </c>
      <c r="B40" s="75" t="s">
        <v>24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51"/>
    </row>
    <row r="41" spans="1:15" s="2" customFormat="1" ht="12" hidden="1">
      <c r="A41" s="69" t="s">
        <v>9</v>
      </c>
      <c r="B41" s="76" t="s">
        <v>13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52"/>
    </row>
    <row r="42" spans="1:15" s="2" customFormat="1" ht="12" hidden="1">
      <c r="A42" s="69"/>
      <c r="B42" s="76" t="s">
        <v>25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52"/>
    </row>
    <row r="43" spans="1:15" s="2" customFormat="1" ht="12" hidden="1">
      <c r="A43" s="69" t="s">
        <v>12</v>
      </c>
      <c r="B43" s="76" t="s">
        <v>14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52"/>
    </row>
    <row r="44" spans="1:15" s="2" customFormat="1" ht="12" hidden="1">
      <c r="A44" s="69"/>
      <c r="B44" s="76" t="s">
        <v>25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52"/>
    </row>
    <row r="45" spans="1:15" s="2" customFormat="1" ht="12" hidden="1">
      <c r="A45" s="69" t="s">
        <v>16</v>
      </c>
      <c r="B45" s="76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52"/>
    </row>
    <row r="46" spans="1:15" s="48" customFormat="1" ht="12.75" customHeight="1">
      <c r="A46" s="141" t="s">
        <v>26</v>
      </c>
      <c r="B46" s="142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51"/>
    </row>
    <row r="47" spans="1:15" s="48" customFormat="1" ht="24">
      <c r="A47" s="74"/>
      <c r="B47" s="75" t="s">
        <v>27</v>
      </c>
      <c r="C47" s="17"/>
      <c r="D47" s="17">
        <f>SUM(D48:D56)</f>
        <v>57.400000000000006</v>
      </c>
      <c r="E47" s="17">
        <f>SUM(E48:E56)</f>
        <v>57.400000000000006</v>
      </c>
      <c r="F47" s="17"/>
      <c r="G47" s="17"/>
      <c r="H47" s="17"/>
      <c r="I47" s="17"/>
      <c r="J47" s="17"/>
      <c r="K47" s="17"/>
      <c r="L47" s="17"/>
      <c r="M47" s="17"/>
      <c r="N47" s="17"/>
      <c r="O47" s="51"/>
    </row>
    <row r="48" spans="1:15" s="2" customFormat="1" ht="36">
      <c r="A48" s="69" t="s">
        <v>9</v>
      </c>
      <c r="B48" s="73" t="s">
        <v>97</v>
      </c>
      <c r="C48" s="3"/>
      <c r="D48" s="81">
        <f>E48</f>
        <v>6.02</v>
      </c>
      <c r="E48" s="3">
        <v>6.02</v>
      </c>
      <c r="F48" s="3"/>
      <c r="G48" s="3"/>
      <c r="H48" s="3"/>
      <c r="I48" s="3"/>
      <c r="J48" s="3"/>
      <c r="K48" s="3"/>
      <c r="L48" s="3"/>
      <c r="M48" s="3"/>
      <c r="N48" s="3"/>
      <c r="O48" s="52"/>
    </row>
    <row r="49" spans="1:15" s="2" customFormat="1" ht="60">
      <c r="A49" s="69" t="s">
        <v>12</v>
      </c>
      <c r="B49" s="70" t="s">
        <v>91</v>
      </c>
      <c r="C49" s="3"/>
      <c r="D49" s="81">
        <f aca="true" t="shared" si="5" ref="D49:D55">E49</f>
        <v>0.04</v>
      </c>
      <c r="E49" s="3">
        <v>0.04</v>
      </c>
      <c r="F49" s="3"/>
      <c r="G49" s="3"/>
      <c r="H49" s="3"/>
      <c r="I49" s="3"/>
      <c r="J49" s="3"/>
      <c r="K49" s="3"/>
      <c r="L49" s="3"/>
      <c r="M49" s="3"/>
      <c r="N49" s="3"/>
      <c r="O49" s="52"/>
    </row>
    <row r="50" spans="1:15" s="2" customFormat="1" ht="63.75" customHeight="1">
      <c r="A50" s="69" t="s">
        <v>90</v>
      </c>
      <c r="B50" s="71" t="s">
        <v>92</v>
      </c>
      <c r="C50" s="3"/>
      <c r="D50" s="81">
        <f t="shared" si="5"/>
        <v>4.04</v>
      </c>
      <c r="E50" s="3">
        <v>4.04</v>
      </c>
      <c r="F50" s="3"/>
      <c r="G50" s="3"/>
      <c r="H50" s="3"/>
      <c r="I50" s="3"/>
      <c r="J50" s="3"/>
      <c r="K50" s="3"/>
      <c r="L50" s="3"/>
      <c r="M50" s="3"/>
      <c r="N50" s="3"/>
      <c r="O50" s="52"/>
    </row>
    <row r="51" spans="1:15" s="2" customFormat="1" ht="61.5" customHeight="1">
      <c r="A51" s="69" t="s">
        <v>93</v>
      </c>
      <c r="B51" s="72" t="s">
        <v>99</v>
      </c>
      <c r="C51" s="3"/>
      <c r="D51" s="81">
        <f t="shared" si="5"/>
        <v>4.34</v>
      </c>
      <c r="E51" s="3">
        <v>4.34</v>
      </c>
      <c r="F51" s="3"/>
      <c r="G51" s="3"/>
      <c r="H51" s="3"/>
      <c r="I51" s="3"/>
      <c r="J51" s="3"/>
      <c r="K51" s="3"/>
      <c r="L51" s="3"/>
      <c r="M51" s="3"/>
      <c r="N51" s="3"/>
      <c r="O51" s="49"/>
    </row>
    <row r="52" spans="1:15" s="2" customFormat="1" ht="63" customHeight="1">
      <c r="A52" s="69" t="s">
        <v>94</v>
      </c>
      <c r="B52" s="72" t="s">
        <v>100</v>
      </c>
      <c r="C52" s="3"/>
      <c r="D52" s="81">
        <f t="shared" si="5"/>
        <v>0.14</v>
      </c>
      <c r="E52" s="3">
        <v>0.14</v>
      </c>
      <c r="F52" s="3"/>
      <c r="G52" s="3"/>
      <c r="H52" s="3"/>
      <c r="I52" s="3"/>
      <c r="J52" s="3"/>
      <c r="K52" s="3"/>
      <c r="L52" s="3"/>
      <c r="M52" s="3"/>
      <c r="N52" s="3"/>
      <c r="O52" s="49"/>
    </row>
    <row r="53" spans="1:15" s="2" customFormat="1" ht="30" customHeight="1">
      <c r="A53" s="69" t="s">
        <v>95</v>
      </c>
      <c r="B53" s="72" t="s">
        <v>98</v>
      </c>
      <c r="C53" s="3"/>
      <c r="D53" s="81">
        <f t="shared" si="5"/>
        <v>1.44</v>
      </c>
      <c r="E53" s="3">
        <v>1.44</v>
      </c>
      <c r="F53" s="3"/>
      <c r="G53" s="3"/>
      <c r="H53" s="3"/>
      <c r="I53" s="3"/>
      <c r="J53" s="3"/>
      <c r="K53" s="3"/>
      <c r="L53" s="3"/>
      <c r="M53" s="3"/>
      <c r="N53" s="3"/>
      <c r="O53" s="49"/>
    </row>
    <row r="54" spans="1:15" s="2" customFormat="1" ht="35.25" customHeight="1">
      <c r="A54" s="69" t="s">
        <v>101</v>
      </c>
      <c r="B54" s="73" t="s">
        <v>103</v>
      </c>
      <c r="C54" s="3"/>
      <c r="D54" s="81">
        <f t="shared" si="5"/>
        <v>0.72</v>
      </c>
      <c r="E54" s="3">
        <v>0.72</v>
      </c>
      <c r="F54" s="3"/>
      <c r="G54" s="3"/>
      <c r="H54" s="3"/>
      <c r="I54" s="3"/>
      <c r="J54" s="3"/>
      <c r="K54" s="3"/>
      <c r="L54" s="3"/>
      <c r="M54" s="3"/>
      <c r="N54" s="3"/>
      <c r="O54" s="49"/>
    </row>
    <row r="55" spans="1:15" s="2" customFormat="1" ht="41.25" customHeight="1">
      <c r="A55" s="69" t="s">
        <v>102</v>
      </c>
      <c r="B55" s="73" t="s">
        <v>104</v>
      </c>
      <c r="C55" s="66"/>
      <c r="D55" s="81">
        <f t="shared" si="5"/>
        <v>0.32</v>
      </c>
      <c r="E55" s="66">
        <v>0.32</v>
      </c>
      <c r="F55" s="66"/>
      <c r="G55" s="66"/>
      <c r="H55" s="66"/>
      <c r="I55" s="66"/>
      <c r="J55" s="66"/>
      <c r="K55" s="66"/>
      <c r="L55" s="66"/>
      <c r="M55" s="66"/>
      <c r="N55" s="66"/>
      <c r="O55" s="67"/>
    </row>
    <row r="56" spans="1:16" s="2" customFormat="1" ht="29.25" customHeight="1" thickBot="1">
      <c r="A56" s="77" t="s">
        <v>110</v>
      </c>
      <c r="B56" s="78" t="s">
        <v>89</v>
      </c>
      <c r="C56" s="9"/>
      <c r="D56" s="120">
        <f>E56</f>
        <v>40.34</v>
      </c>
      <c r="E56" s="9">
        <f>0.67+39.67</f>
        <v>40.34</v>
      </c>
      <c r="F56" s="9"/>
      <c r="G56" s="9"/>
      <c r="H56" s="9"/>
      <c r="I56" s="9"/>
      <c r="J56" s="9"/>
      <c r="K56" s="9"/>
      <c r="L56" s="9"/>
      <c r="M56" s="9"/>
      <c r="N56" s="9"/>
      <c r="O56" s="50"/>
      <c r="P56" s="68"/>
    </row>
    <row r="57" ht="19.5" customHeight="1"/>
    <row r="58" spans="1:2" s="7" customFormat="1" ht="10.5">
      <c r="A58" s="6" t="s">
        <v>37</v>
      </c>
      <c r="B58" s="8" t="s">
        <v>39</v>
      </c>
    </row>
    <row r="59" spans="1:2" s="7" customFormat="1" ht="10.5">
      <c r="A59" s="6" t="s">
        <v>40</v>
      </c>
      <c r="B59" s="8" t="s">
        <v>38</v>
      </c>
    </row>
    <row r="60" spans="1:2" s="7" customFormat="1" ht="10.5">
      <c r="A60" s="6" t="s">
        <v>41</v>
      </c>
      <c r="B60" s="7" t="s">
        <v>78</v>
      </c>
    </row>
    <row r="61" s="7" customFormat="1" ht="15" customHeight="1">
      <c r="B61" s="8" t="s">
        <v>42</v>
      </c>
    </row>
  </sheetData>
  <sheetProtection/>
  <mergeCells count="20">
    <mergeCell ref="N1:O1"/>
    <mergeCell ref="N2:O2"/>
    <mergeCell ref="N3:O3"/>
    <mergeCell ref="A46:B46"/>
    <mergeCell ref="A5:O5"/>
    <mergeCell ref="A6:O6"/>
    <mergeCell ref="A7:O7"/>
    <mergeCell ref="A11:A13"/>
    <mergeCell ref="B11:B13"/>
    <mergeCell ref="C11:C13"/>
    <mergeCell ref="D11:E12"/>
    <mergeCell ref="F11:G12"/>
    <mergeCell ref="H11:H13"/>
    <mergeCell ref="I11:I13"/>
    <mergeCell ref="J11:J13"/>
    <mergeCell ref="O11:O13"/>
    <mergeCell ref="K11:N11"/>
    <mergeCell ref="K12:K13"/>
    <mergeCell ref="L12:L13"/>
    <mergeCell ref="M12:N12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8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58"/>
  <sheetViews>
    <sheetView view="pageBreakPreview" zoomScaleSheetLayoutView="100" zoomScalePageLayoutView="0" workbookViewId="0" topLeftCell="A13">
      <pane xSplit="1" topLeftCell="B1" activePane="topRight" state="frozen"/>
      <selection pane="topLeft" activeCell="A1" sqref="A1"/>
      <selection pane="topRight" activeCell="G13" sqref="G13"/>
    </sheetView>
  </sheetViews>
  <sheetFormatPr defaultColWidth="9.00390625" defaultRowHeight="12.75"/>
  <cols>
    <col min="1" max="1" width="5.75390625" style="1" customWidth="1"/>
    <col min="2" max="2" width="36.125" style="1" customWidth="1"/>
    <col min="3" max="17" width="5.625" style="1" customWidth="1"/>
    <col min="18" max="18" width="7.00390625" style="1" customWidth="1"/>
    <col min="19" max="22" width="5.625" style="1" customWidth="1"/>
    <col min="23" max="24" width="5.875" style="1" customWidth="1"/>
    <col min="25" max="25" width="8.125" style="1" customWidth="1"/>
    <col min="26" max="32" width="5.875" style="1" customWidth="1"/>
    <col min="33" max="33" width="7.75390625" style="1" customWidth="1"/>
    <col min="34" max="16384" width="9.125" style="1" customWidth="1"/>
  </cols>
  <sheetData>
    <row r="1" ht="3" customHeight="1"/>
    <row r="2" spans="1:33" s="4" customFormat="1" ht="12.75" customHeight="1">
      <c r="A2" s="38" t="s">
        <v>86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ht="2.25" customHeight="1" thickBot="1"/>
    <row r="4" spans="1:33" s="7" customFormat="1" ht="10.5">
      <c r="A4" s="169" t="s">
        <v>0</v>
      </c>
      <c r="B4" s="172" t="s">
        <v>57</v>
      </c>
      <c r="C4" s="147" t="s">
        <v>58</v>
      </c>
      <c r="D4" s="148"/>
      <c r="E4" s="148"/>
      <c r="F4" s="148"/>
      <c r="G4" s="149"/>
      <c r="H4" s="147" t="s">
        <v>52</v>
      </c>
      <c r="I4" s="148"/>
      <c r="J4" s="148"/>
      <c r="K4" s="148"/>
      <c r="L4" s="149"/>
      <c r="M4" s="147" t="s">
        <v>79</v>
      </c>
      <c r="N4" s="148"/>
      <c r="O4" s="148"/>
      <c r="P4" s="148"/>
      <c r="Q4" s="149"/>
      <c r="R4" s="147" t="s">
        <v>49</v>
      </c>
      <c r="S4" s="148"/>
      <c r="T4" s="148"/>
      <c r="U4" s="148"/>
      <c r="V4" s="148"/>
      <c r="W4" s="161" t="s">
        <v>51</v>
      </c>
      <c r="X4" s="162"/>
      <c r="Y4" s="162"/>
      <c r="Z4" s="162"/>
      <c r="AA4" s="162"/>
      <c r="AB4" s="162"/>
      <c r="AC4" s="162"/>
      <c r="AD4" s="162"/>
      <c r="AE4" s="162"/>
      <c r="AF4" s="162"/>
      <c r="AG4" s="156" t="s">
        <v>88</v>
      </c>
    </row>
    <row r="5" spans="1:33" s="7" customFormat="1" ht="10.5">
      <c r="A5" s="170"/>
      <c r="B5" s="173"/>
      <c r="C5" s="150"/>
      <c r="D5" s="151"/>
      <c r="E5" s="151"/>
      <c r="F5" s="151"/>
      <c r="G5" s="152"/>
      <c r="H5" s="150"/>
      <c r="I5" s="151"/>
      <c r="J5" s="151"/>
      <c r="K5" s="151"/>
      <c r="L5" s="152"/>
      <c r="M5" s="150"/>
      <c r="N5" s="151"/>
      <c r="O5" s="151"/>
      <c r="P5" s="151"/>
      <c r="Q5" s="152"/>
      <c r="R5" s="150"/>
      <c r="S5" s="151"/>
      <c r="T5" s="151"/>
      <c r="U5" s="151"/>
      <c r="V5" s="151"/>
      <c r="W5" s="150" t="s">
        <v>59</v>
      </c>
      <c r="X5" s="151"/>
      <c r="Y5" s="151"/>
      <c r="Z5" s="168"/>
      <c r="AA5" s="163" t="s">
        <v>60</v>
      </c>
      <c r="AB5" s="164"/>
      <c r="AC5" s="164"/>
      <c r="AD5" s="164"/>
      <c r="AE5" s="165"/>
      <c r="AF5" s="166" t="s">
        <v>80</v>
      </c>
      <c r="AG5" s="157"/>
    </row>
    <row r="6" spans="1:33" s="7" customFormat="1" ht="81.75" customHeight="1" thickBot="1">
      <c r="A6" s="171"/>
      <c r="B6" s="167"/>
      <c r="C6" s="82" t="s">
        <v>44</v>
      </c>
      <c r="D6" s="83" t="s">
        <v>45</v>
      </c>
      <c r="E6" s="83" t="s">
        <v>46</v>
      </c>
      <c r="F6" s="91" t="s">
        <v>48</v>
      </c>
      <c r="G6" s="84" t="s">
        <v>47</v>
      </c>
      <c r="H6" s="82" t="s">
        <v>44</v>
      </c>
      <c r="I6" s="83" t="s">
        <v>45</v>
      </c>
      <c r="J6" s="83" t="s">
        <v>46</v>
      </c>
      <c r="K6" s="91" t="s">
        <v>48</v>
      </c>
      <c r="L6" s="84" t="s">
        <v>47</v>
      </c>
      <c r="M6" s="10" t="s">
        <v>44</v>
      </c>
      <c r="N6" s="11" t="s">
        <v>45</v>
      </c>
      <c r="O6" s="11" t="s">
        <v>46</v>
      </c>
      <c r="P6" s="12" t="s">
        <v>48</v>
      </c>
      <c r="Q6" s="13" t="s">
        <v>47</v>
      </c>
      <c r="R6" s="82" t="s">
        <v>44</v>
      </c>
      <c r="S6" s="83" t="s">
        <v>45</v>
      </c>
      <c r="T6" s="83" t="s">
        <v>46</v>
      </c>
      <c r="U6" s="91" t="s">
        <v>48</v>
      </c>
      <c r="V6" s="84" t="s">
        <v>47</v>
      </c>
      <c r="W6" s="14" t="s">
        <v>56</v>
      </c>
      <c r="X6" s="15" t="s">
        <v>53</v>
      </c>
      <c r="Y6" s="15" t="s">
        <v>87</v>
      </c>
      <c r="Z6" s="12" t="s">
        <v>61</v>
      </c>
      <c r="AA6" s="15" t="s">
        <v>56</v>
      </c>
      <c r="AB6" s="15" t="s">
        <v>53</v>
      </c>
      <c r="AC6" s="15" t="s">
        <v>62</v>
      </c>
      <c r="AD6" s="15" t="s">
        <v>50</v>
      </c>
      <c r="AE6" s="12" t="s">
        <v>55</v>
      </c>
      <c r="AF6" s="167"/>
      <c r="AG6" s="158"/>
    </row>
    <row r="7" spans="1:33" s="23" customFormat="1" ht="9.75" customHeight="1">
      <c r="A7" s="19"/>
      <c r="B7" s="20" t="s">
        <v>77</v>
      </c>
      <c r="C7" s="117">
        <f>C8+C30</f>
        <v>3512.32</v>
      </c>
      <c r="D7" s="94">
        <f>D8+D30</f>
        <v>541.0840000000001</v>
      </c>
      <c r="E7" s="94">
        <f>E8+E30</f>
        <v>1159.838</v>
      </c>
      <c r="F7" s="94">
        <f>F8+F30</f>
        <v>630.326</v>
      </c>
      <c r="G7" s="95">
        <f>G8+G30</f>
        <v>1181.0720000000003</v>
      </c>
      <c r="H7" s="112">
        <f>I7+J7+K7+L7</f>
        <v>2526.1</v>
      </c>
      <c r="I7" s="93">
        <f aca="true" t="shared" si="0" ref="I7:Q7">I8+I30</f>
        <v>299.624</v>
      </c>
      <c r="J7" s="94">
        <f t="shared" si="0"/>
        <v>489.87800000000004</v>
      </c>
      <c r="K7" s="94">
        <f t="shared" si="0"/>
        <v>1553.886</v>
      </c>
      <c r="L7" s="95">
        <f t="shared" si="0"/>
        <v>182.71200000000002</v>
      </c>
      <c r="M7" s="22">
        <f t="shared" si="0"/>
        <v>-986.22</v>
      </c>
      <c r="N7" s="22">
        <f t="shared" si="0"/>
        <v>-241.45999999999998</v>
      </c>
      <c r="O7" s="22">
        <f t="shared" si="0"/>
        <v>-669.96</v>
      </c>
      <c r="P7" s="22">
        <f t="shared" si="0"/>
        <v>923.56</v>
      </c>
      <c r="Q7" s="22">
        <f t="shared" si="0"/>
        <v>-998.3600000000001</v>
      </c>
      <c r="R7" s="101">
        <f aca="true" t="shared" si="1" ref="R7:R17">S7+T7+U7+V7</f>
        <v>4562.413</v>
      </c>
      <c r="S7" s="102">
        <f>S8+S30</f>
        <v>326.7699999999999</v>
      </c>
      <c r="T7" s="102">
        <f>T8+T30</f>
        <v>499.8299999999999</v>
      </c>
      <c r="U7" s="102">
        <f>U8+U30</f>
        <v>3576.46</v>
      </c>
      <c r="V7" s="103">
        <f>V8+V30</f>
        <v>159.353</v>
      </c>
      <c r="W7" s="53"/>
      <c r="X7" s="22"/>
      <c r="Y7" s="22"/>
      <c r="Z7" s="22"/>
      <c r="AA7" s="53"/>
      <c r="AB7" s="22"/>
      <c r="AC7" s="22"/>
      <c r="AD7" s="21"/>
      <c r="AE7" s="21"/>
      <c r="AF7" s="20"/>
      <c r="AG7" s="42"/>
    </row>
    <row r="8" spans="1:33" s="23" customFormat="1" ht="20.25" customHeight="1">
      <c r="A8" s="24" t="s">
        <v>9</v>
      </c>
      <c r="B8" s="25" t="s">
        <v>10</v>
      </c>
      <c r="C8" s="26">
        <f>C9+C18+C22+C26</f>
        <v>3367.84</v>
      </c>
      <c r="D8" s="27">
        <f>D9+D18+D22+D26</f>
        <v>432.774</v>
      </c>
      <c r="E8" s="27">
        <f>E9+E18+E22+E26</f>
        <v>1159.838</v>
      </c>
      <c r="F8" s="27">
        <f>F9+F18+F22+F26</f>
        <v>598.456</v>
      </c>
      <c r="G8" s="28">
        <f>G9+G18+G22+G26</f>
        <v>1176.7720000000004</v>
      </c>
      <c r="H8" s="29">
        <f aca="true" t="shared" si="2" ref="H8:H17">I8+J8+K8+L8</f>
        <v>1947.5700000000002</v>
      </c>
      <c r="I8" s="27">
        <f aca="true" t="shared" si="3" ref="I8:Q8">I9+I18+I22+I26</f>
        <v>255.43400000000003</v>
      </c>
      <c r="J8" s="27">
        <f t="shared" si="3"/>
        <v>441.87800000000004</v>
      </c>
      <c r="K8" s="27">
        <f t="shared" si="3"/>
        <v>1078.626</v>
      </c>
      <c r="L8" s="28">
        <f t="shared" si="3"/>
        <v>171.632</v>
      </c>
      <c r="M8" s="29">
        <f t="shared" si="3"/>
        <v>-1420.27</v>
      </c>
      <c r="N8" s="29">
        <f t="shared" si="3"/>
        <v>-177.33999999999997</v>
      </c>
      <c r="O8" s="29">
        <f t="shared" si="3"/>
        <v>-717.96</v>
      </c>
      <c r="P8" s="29">
        <f t="shared" si="3"/>
        <v>480.17</v>
      </c>
      <c r="Q8" s="29">
        <f t="shared" si="3"/>
        <v>-1005.1400000000001</v>
      </c>
      <c r="R8" s="99">
        <f t="shared" si="1"/>
        <v>4446.573</v>
      </c>
      <c r="S8" s="100">
        <f>S9+S18+S22+S26</f>
        <v>287.80999999999995</v>
      </c>
      <c r="T8" s="100">
        <f>T9+T18+T22+T26</f>
        <v>432.55999999999995</v>
      </c>
      <c r="U8" s="100">
        <f>U9+U18+U22+U26</f>
        <v>3576.46</v>
      </c>
      <c r="V8" s="104">
        <f>V9+V18+V22+V26</f>
        <v>149.743</v>
      </c>
      <c r="W8" s="54"/>
      <c r="X8" s="29"/>
      <c r="Y8" s="29"/>
      <c r="Z8" s="29"/>
      <c r="AA8" s="54"/>
      <c r="AB8" s="29"/>
      <c r="AC8" s="29"/>
      <c r="AD8" s="27"/>
      <c r="AE8" s="27"/>
      <c r="AF8" s="39"/>
      <c r="AG8" s="43"/>
    </row>
    <row r="9" spans="1:33" s="23" customFormat="1" ht="20.25" customHeight="1">
      <c r="A9" s="24" t="s">
        <v>11</v>
      </c>
      <c r="B9" s="25" t="s">
        <v>81</v>
      </c>
      <c r="C9" s="26">
        <f>SUM(C10:C17)</f>
        <v>3367.84</v>
      </c>
      <c r="D9" s="27">
        <f>SUM(D10:D17)</f>
        <v>432.774</v>
      </c>
      <c r="E9" s="27">
        <f>SUM(E10:E17)</f>
        <v>1159.838</v>
      </c>
      <c r="F9" s="27">
        <f>SUM(F10:F17)</f>
        <v>598.456</v>
      </c>
      <c r="G9" s="28">
        <f>SUM(G10:G17)</f>
        <v>1176.7720000000004</v>
      </c>
      <c r="H9" s="29">
        <f t="shared" si="2"/>
        <v>1947.5700000000002</v>
      </c>
      <c r="I9" s="27">
        <f aca="true" t="shared" si="4" ref="I9:Q9">SUM(I10:I17)</f>
        <v>255.43400000000003</v>
      </c>
      <c r="J9" s="27">
        <f t="shared" si="4"/>
        <v>441.87800000000004</v>
      </c>
      <c r="K9" s="27">
        <f t="shared" si="4"/>
        <v>1078.626</v>
      </c>
      <c r="L9" s="28">
        <f t="shared" si="4"/>
        <v>171.632</v>
      </c>
      <c r="M9" s="29">
        <f t="shared" si="4"/>
        <v>-1420.27</v>
      </c>
      <c r="N9" s="29">
        <f t="shared" si="4"/>
        <v>-177.33999999999997</v>
      </c>
      <c r="O9" s="29">
        <f t="shared" si="4"/>
        <v>-717.96</v>
      </c>
      <c r="P9" s="29">
        <f t="shared" si="4"/>
        <v>480.17</v>
      </c>
      <c r="Q9" s="29">
        <f t="shared" si="4"/>
        <v>-1005.1400000000001</v>
      </c>
      <c r="R9" s="99">
        <f t="shared" si="1"/>
        <v>4446.573</v>
      </c>
      <c r="S9" s="100">
        <f>SUM(S10:S17)</f>
        <v>287.80999999999995</v>
      </c>
      <c r="T9" s="100">
        <f>SUM(T10:T17)</f>
        <v>432.55999999999995</v>
      </c>
      <c r="U9" s="100">
        <f>SUM(U10:U17)</f>
        <v>3576.46</v>
      </c>
      <c r="V9" s="104">
        <f>SUM(V10:V17)</f>
        <v>149.743</v>
      </c>
      <c r="W9" s="54"/>
      <c r="X9" s="29"/>
      <c r="Y9" s="29"/>
      <c r="Z9" s="29"/>
      <c r="AA9" s="54"/>
      <c r="AB9" s="29"/>
      <c r="AC9" s="29"/>
      <c r="AD9" s="27"/>
      <c r="AE9" s="27"/>
      <c r="AF9" s="39"/>
      <c r="AG9" s="43"/>
    </row>
    <row r="10" spans="1:33" s="7" customFormat="1" ht="69.75" customHeight="1">
      <c r="A10" s="30" t="s">
        <v>9</v>
      </c>
      <c r="B10" s="70" t="s">
        <v>91</v>
      </c>
      <c r="C10" s="32">
        <v>0</v>
      </c>
      <c r="D10" s="33">
        <v>0</v>
      </c>
      <c r="E10" s="33">
        <v>0</v>
      </c>
      <c r="F10" s="33">
        <v>0</v>
      </c>
      <c r="G10" s="34">
        <v>0</v>
      </c>
      <c r="H10" s="35">
        <f t="shared" si="2"/>
        <v>323.48999999999995</v>
      </c>
      <c r="I10" s="33">
        <v>0.4</v>
      </c>
      <c r="J10" s="33">
        <v>2.99</v>
      </c>
      <c r="K10" s="33">
        <v>314.95</v>
      </c>
      <c r="L10" s="34">
        <v>5.15</v>
      </c>
      <c r="M10" s="35">
        <f>N10+O10+P10+Q10</f>
        <v>323.48999999999995</v>
      </c>
      <c r="N10" s="33">
        <f>I10-D10</f>
        <v>0.4</v>
      </c>
      <c r="O10" s="33">
        <f>J10-E10</f>
        <v>2.99</v>
      </c>
      <c r="P10" s="33">
        <f>K10-F10</f>
        <v>314.95</v>
      </c>
      <c r="Q10" s="33">
        <f>L10-G10</f>
        <v>5.15</v>
      </c>
      <c r="R10" s="105">
        <f t="shared" si="1"/>
        <v>1013.71</v>
      </c>
      <c r="S10" s="97">
        <v>9.19</v>
      </c>
      <c r="T10" s="97">
        <v>2.53</v>
      </c>
      <c r="U10" s="97">
        <v>995.91</v>
      </c>
      <c r="V10" s="98">
        <v>6.08</v>
      </c>
      <c r="W10" s="55"/>
      <c r="X10" s="35"/>
      <c r="Y10" s="35"/>
      <c r="Z10" s="35"/>
      <c r="AA10" s="55"/>
      <c r="AB10" s="35"/>
      <c r="AC10" s="35"/>
      <c r="AD10" s="33"/>
      <c r="AE10" s="33"/>
      <c r="AF10" s="40"/>
      <c r="AG10" s="44"/>
    </row>
    <row r="11" spans="1:33" s="7" customFormat="1" ht="59.25" customHeight="1">
      <c r="A11" s="30" t="s">
        <v>12</v>
      </c>
      <c r="B11" s="109" t="s">
        <v>92</v>
      </c>
      <c r="C11" s="32">
        <f>D11+E11+F11+G11</f>
        <v>1875.67</v>
      </c>
      <c r="D11" s="33">
        <v>166.98</v>
      </c>
      <c r="E11" s="33">
        <v>576.61</v>
      </c>
      <c r="F11" s="33">
        <v>107.16</v>
      </c>
      <c r="G11" s="34">
        <v>1024.92</v>
      </c>
      <c r="H11" s="113">
        <f t="shared" si="2"/>
        <v>345.2</v>
      </c>
      <c r="I11" s="33">
        <v>108.37</v>
      </c>
      <c r="J11" s="33">
        <v>95.93</v>
      </c>
      <c r="K11" s="33">
        <v>107.13</v>
      </c>
      <c r="L11" s="34">
        <v>33.77</v>
      </c>
      <c r="M11" s="35">
        <f aca="true" t="shared" si="5" ref="M11:M17">N11+O11+P11+Q11</f>
        <v>-1530.47</v>
      </c>
      <c r="N11" s="33">
        <f aca="true" t="shared" si="6" ref="N11:N17">I11-D11</f>
        <v>-58.609999999999985</v>
      </c>
      <c r="O11" s="33">
        <f aca="true" t="shared" si="7" ref="O11:O17">J11-E11</f>
        <v>-480.68</v>
      </c>
      <c r="P11" s="33">
        <f aca="true" t="shared" si="8" ref="P11:P17">K11-F11</f>
        <v>-0.030000000000001137</v>
      </c>
      <c r="Q11" s="33">
        <f aca="true" t="shared" si="9" ref="Q11:Q16">L11-G11</f>
        <v>-991.1500000000001</v>
      </c>
      <c r="R11" s="105">
        <f t="shared" si="1"/>
        <v>376.43999999999994</v>
      </c>
      <c r="S11" s="97">
        <v>100.87</v>
      </c>
      <c r="T11" s="97">
        <v>116.07</v>
      </c>
      <c r="U11" s="97">
        <v>141.1</v>
      </c>
      <c r="V11" s="98">
        <v>18.4</v>
      </c>
      <c r="W11" s="118">
        <v>2011</v>
      </c>
      <c r="X11" s="119">
        <v>25</v>
      </c>
      <c r="Y11" s="119"/>
      <c r="Z11" s="119">
        <v>210</v>
      </c>
      <c r="AA11" s="55"/>
      <c r="AB11" s="35"/>
      <c r="AC11" s="35"/>
      <c r="AD11" s="33"/>
      <c r="AE11" s="33"/>
      <c r="AF11" s="40"/>
      <c r="AG11" s="44"/>
    </row>
    <row r="12" spans="1:33" s="7" customFormat="1" ht="28.5" customHeight="1">
      <c r="A12" s="30" t="s">
        <v>90</v>
      </c>
      <c r="B12" s="110" t="s">
        <v>98</v>
      </c>
      <c r="C12" s="32">
        <f>D12+E12+F12+G12</f>
        <v>319.09999999999997</v>
      </c>
      <c r="D12" s="33">
        <v>11.7</v>
      </c>
      <c r="E12" s="33">
        <v>131.9</v>
      </c>
      <c r="F12" s="33">
        <v>152.8</v>
      </c>
      <c r="G12" s="34">
        <v>22.7</v>
      </c>
      <c r="H12" s="113">
        <f t="shared" si="2"/>
        <v>208.60999999999999</v>
      </c>
      <c r="I12" s="33">
        <v>7.32</v>
      </c>
      <c r="J12" s="33">
        <v>55.36</v>
      </c>
      <c r="K12" s="33">
        <v>139.2</v>
      </c>
      <c r="L12" s="34">
        <v>6.73</v>
      </c>
      <c r="M12" s="35">
        <f t="shared" si="5"/>
        <v>-110.49000000000002</v>
      </c>
      <c r="N12" s="33">
        <f t="shared" si="6"/>
        <v>-4.379999999999999</v>
      </c>
      <c r="O12" s="33">
        <f t="shared" si="7"/>
        <v>-76.54</v>
      </c>
      <c r="P12" s="33">
        <f t="shared" si="8"/>
        <v>-13.600000000000023</v>
      </c>
      <c r="Q12" s="33">
        <f t="shared" si="9"/>
        <v>-15.969999999999999</v>
      </c>
      <c r="R12" s="105">
        <f t="shared" si="1"/>
        <v>315.55</v>
      </c>
      <c r="S12" s="97">
        <v>6.21</v>
      </c>
      <c r="T12" s="97">
        <v>69.17</v>
      </c>
      <c r="U12" s="97">
        <v>233.58</v>
      </c>
      <c r="V12" s="98">
        <v>6.59</v>
      </c>
      <c r="W12" s="55"/>
      <c r="X12" s="35"/>
      <c r="Y12" s="35"/>
      <c r="Z12" s="35"/>
      <c r="AA12" s="55"/>
      <c r="AB12" s="35"/>
      <c r="AC12" s="35"/>
      <c r="AD12" s="33"/>
      <c r="AE12" s="33"/>
      <c r="AF12" s="40"/>
      <c r="AG12" s="44"/>
    </row>
    <row r="13" spans="1:33" s="7" customFormat="1" ht="62.25" customHeight="1">
      <c r="A13" s="30" t="s">
        <v>93</v>
      </c>
      <c r="B13" s="110" t="s">
        <v>99</v>
      </c>
      <c r="C13" s="32">
        <v>0</v>
      </c>
      <c r="D13" s="33">
        <v>0</v>
      </c>
      <c r="E13" s="33">
        <v>0</v>
      </c>
      <c r="F13" s="33">
        <v>0</v>
      </c>
      <c r="G13" s="34">
        <v>0</v>
      </c>
      <c r="H13" s="113">
        <f t="shared" si="2"/>
        <v>348.63</v>
      </c>
      <c r="I13" s="33">
        <v>0</v>
      </c>
      <c r="J13" s="33">
        <v>0.68</v>
      </c>
      <c r="K13" s="33">
        <v>341.18</v>
      </c>
      <c r="L13" s="34">
        <v>6.77</v>
      </c>
      <c r="M13" s="35">
        <f t="shared" si="5"/>
        <v>348.63</v>
      </c>
      <c r="N13" s="33">
        <f t="shared" si="6"/>
        <v>0</v>
      </c>
      <c r="O13" s="33">
        <f t="shared" si="7"/>
        <v>0.68</v>
      </c>
      <c r="P13" s="33">
        <f t="shared" si="8"/>
        <v>341.18</v>
      </c>
      <c r="Q13" s="33">
        <f t="shared" si="9"/>
        <v>6.77</v>
      </c>
      <c r="R13" s="105">
        <f t="shared" si="1"/>
        <v>1230.3500000000001</v>
      </c>
      <c r="S13" s="97">
        <v>24.75</v>
      </c>
      <c r="T13" s="97">
        <v>0</v>
      </c>
      <c r="U13" s="97">
        <v>1199.95</v>
      </c>
      <c r="V13" s="98">
        <v>5.65</v>
      </c>
      <c r="W13" s="55"/>
      <c r="X13" s="35"/>
      <c r="Y13" s="35"/>
      <c r="Z13" s="35"/>
      <c r="AA13" s="55"/>
      <c r="AB13" s="35"/>
      <c r="AC13" s="35"/>
      <c r="AD13" s="33"/>
      <c r="AE13" s="33"/>
      <c r="AF13" s="40"/>
      <c r="AG13" s="44"/>
    </row>
    <row r="14" spans="1:33" s="7" customFormat="1" ht="57.75" customHeight="1">
      <c r="A14" s="30" t="s">
        <v>94</v>
      </c>
      <c r="B14" s="110" t="s">
        <v>100</v>
      </c>
      <c r="C14" s="32">
        <v>0</v>
      </c>
      <c r="D14" s="33">
        <v>0</v>
      </c>
      <c r="E14" s="33">
        <v>0</v>
      </c>
      <c r="F14" s="33">
        <v>0</v>
      </c>
      <c r="G14" s="34">
        <v>0</v>
      </c>
      <c r="H14" s="113">
        <f t="shared" si="2"/>
        <v>-13.4</v>
      </c>
      <c r="I14" s="33">
        <v>0</v>
      </c>
      <c r="J14" s="33">
        <v>13.51</v>
      </c>
      <c r="K14" s="33">
        <v>-28.89</v>
      </c>
      <c r="L14" s="34">
        <v>1.98</v>
      </c>
      <c r="M14" s="35">
        <f t="shared" si="5"/>
        <v>-13.4</v>
      </c>
      <c r="N14" s="33">
        <f t="shared" si="6"/>
        <v>0</v>
      </c>
      <c r="O14" s="33">
        <f t="shared" si="7"/>
        <v>13.51</v>
      </c>
      <c r="P14" s="33">
        <f t="shared" si="8"/>
        <v>-28.89</v>
      </c>
      <c r="Q14" s="33">
        <f t="shared" si="9"/>
        <v>1.98</v>
      </c>
      <c r="R14" s="105">
        <f t="shared" si="1"/>
        <v>849</v>
      </c>
      <c r="S14" s="33">
        <v>17.27</v>
      </c>
      <c r="T14" s="33">
        <v>-0.47</v>
      </c>
      <c r="U14" s="33">
        <v>829.97</v>
      </c>
      <c r="V14" s="34">
        <v>2.23</v>
      </c>
      <c r="W14" s="55"/>
      <c r="X14" s="35"/>
      <c r="Y14" s="35"/>
      <c r="Z14" s="35"/>
      <c r="AA14" s="55"/>
      <c r="AB14" s="35"/>
      <c r="AC14" s="35"/>
      <c r="AD14" s="33"/>
      <c r="AE14" s="33"/>
      <c r="AF14" s="40"/>
      <c r="AG14" s="44"/>
    </row>
    <row r="15" spans="1:33" s="7" customFormat="1" ht="25.5" customHeight="1">
      <c r="A15" s="30" t="s">
        <v>96</v>
      </c>
      <c r="B15" s="111" t="s">
        <v>103</v>
      </c>
      <c r="C15" s="32">
        <f>D15+E15+F15+G15</f>
        <v>23.93</v>
      </c>
      <c r="D15" s="33">
        <v>15.28</v>
      </c>
      <c r="E15" s="33">
        <v>0</v>
      </c>
      <c r="F15" s="33">
        <v>0</v>
      </c>
      <c r="G15" s="34">
        <v>8.65</v>
      </c>
      <c r="H15" s="113">
        <f t="shared" si="2"/>
        <v>2.87</v>
      </c>
      <c r="I15" s="33">
        <v>1.66</v>
      </c>
      <c r="J15" s="33">
        <v>0</v>
      </c>
      <c r="K15" s="33">
        <v>0</v>
      </c>
      <c r="L15" s="34">
        <v>1.21</v>
      </c>
      <c r="M15" s="35">
        <f t="shared" si="5"/>
        <v>-21.06</v>
      </c>
      <c r="N15" s="33">
        <f t="shared" si="6"/>
        <v>-13.62</v>
      </c>
      <c r="O15" s="33">
        <f t="shared" si="7"/>
        <v>0</v>
      </c>
      <c r="P15" s="33">
        <f t="shared" si="8"/>
        <v>0</v>
      </c>
      <c r="Q15" s="33">
        <f t="shared" si="9"/>
        <v>-7.44</v>
      </c>
      <c r="R15" s="106">
        <f t="shared" si="1"/>
        <v>2.24</v>
      </c>
      <c r="S15" s="33">
        <v>1.26</v>
      </c>
      <c r="T15" s="33">
        <v>0</v>
      </c>
      <c r="U15" s="33">
        <v>0</v>
      </c>
      <c r="V15" s="34">
        <v>0.98</v>
      </c>
      <c r="W15" s="55"/>
      <c r="X15" s="35"/>
      <c r="Y15" s="35"/>
      <c r="Z15" s="35"/>
      <c r="AA15" s="55"/>
      <c r="AB15" s="35"/>
      <c r="AC15" s="35"/>
      <c r="AD15" s="33"/>
      <c r="AE15" s="33"/>
      <c r="AF15" s="40"/>
      <c r="AG15" s="44"/>
    </row>
    <row r="16" spans="1:33" s="7" customFormat="1" ht="27" customHeight="1">
      <c r="A16" s="30" t="s">
        <v>101</v>
      </c>
      <c r="B16" s="111" t="s">
        <v>104</v>
      </c>
      <c r="C16" s="32">
        <f>D16+E16+F16+G16</f>
        <v>20.82</v>
      </c>
      <c r="D16" s="33">
        <v>13.15</v>
      </c>
      <c r="E16" s="33">
        <v>0</v>
      </c>
      <c r="F16" s="33">
        <v>0</v>
      </c>
      <c r="G16" s="34">
        <v>7.67</v>
      </c>
      <c r="H16" s="113">
        <f t="shared" si="2"/>
        <v>1.37</v>
      </c>
      <c r="I16" s="33">
        <v>0.98</v>
      </c>
      <c r="J16" s="33">
        <v>0</v>
      </c>
      <c r="K16" s="33">
        <v>0</v>
      </c>
      <c r="L16" s="34">
        <v>0.39</v>
      </c>
      <c r="M16" s="35">
        <f>N16+O16+P16+Q16</f>
        <v>-19.45</v>
      </c>
      <c r="N16" s="33">
        <f t="shared" si="6"/>
        <v>-12.17</v>
      </c>
      <c r="O16" s="33">
        <f t="shared" si="7"/>
        <v>0</v>
      </c>
      <c r="P16" s="33">
        <f t="shared" si="8"/>
        <v>0</v>
      </c>
      <c r="Q16" s="33">
        <f t="shared" si="9"/>
        <v>-7.28</v>
      </c>
      <c r="R16" s="106">
        <f t="shared" si="1"/>
        <v>1.46</v>
      </c>
      <c r="S16" s="33">
        <v>1.23</v>
      </c>
      <c r="T16" s="33">
        <v>0</v>
      </c>
      <c r="U16" s="33">
        <v>0</v>
      </c>
      <c r="V16" s="34">
        <v>0.23</v>
      </c>
      <c r="W16" s="55"/>
      <c r="X16" s="35"/>
      <c r="Y16" s="35"/>
      <c r="Z16" s="35"/>
      <c r="AA16" s="55"/>
      <c r="AB16" s="35"/>
      <c r="AC16" s="35"/>
      <c r="AD16" s="33"/>
      <c r="AE16" s="33"/>
      <c r="AF16" s="40"/>
      <c r="AG16" s="44"/>
    </row>
    <row r="17" spans="1:33" s="7" customFormat="1" ht="18" customHeight="1">
      <c r="A17" s="30" t="s">
        <v>102</v>
      </c>
      <c r="B17" s="109" t="s">
        <v>89</v>
      </c>
      <c r="C17" s="32">
        <f>D17+E17+F17+G17</f>
        <v>1128.32</v>
      </c>
      <c r="D17" s="33">
        <v>225.664</v>
      </c>
      <c r="E17" s="33">
        <v>451.328</v>
      </c>
      <c r="F17" s="33">
        <v>338.496</v>
      </c>
      <c r="G17" s="34">
        <v>112.832</v>
      </c>
      <c r="H17" s="113">
        <f t="shared" si="2"/>
        <v>730.8</v>
      </c>
      <c r="I17" s="89">
        <v>136.704</v>
      </c>
      <c r="J17" s="89">
        <v>273.408</v>
      </c>
      <c r="K17" s="89">
        <v>205.05599999999998</v>
      </c>
      <c r="L17" s="90">
        <f>68.352+47.28</f>
        <v>115.632</v>
      </c>
      <c r="M17" s="35">
        <f t="shared" si="5"/>
        <v>-397.5199999999999</v>
      </c>
      <c r="N17" s="33">
        <f t="shared" si="6"/>
        <v>-88.95999999999998</v>
      </c>
      <c r="O17" s="33">
        <f t="shared" si="7"/>
        <v>-177.91999999999996</v>
      </c>
      <c r="P17" s="33">
        <f t="shared" si="8"/>
        <v>-133.44</v>
      </c>
      <c r="Q17" s="33">
        <f>L17-G17</f>
        <v>2.8000000000000114</v>
      </c>
      <c r="R17" s="106">
        <f t="shared" si="1"/>
        <v>657.823</v>
      </c>
      <c r="S17" s="33">
        <v>127.03</v>
      </c>
      <c r="T17" s="33">
        <v>245.26</v>
      </c>
      <c r="U17" s="33">
        <v>175.95</v>
      </c>
      <c r="V17" s="34">
        <f>64.363+45.22</f>
        <v>109.583</v>
      </c>
      <c r="W17" s="55"/>
      <c r="X17" s="35"/>
      <c r="Y17" s="35"/>
      <c r="Z17" s="35"/>
      <c r="AA17" s="55"/>
      <c r="AB17" s="35"/>
      <c r="AC17" s="35"/>
      <c r="AD17" s="33"/>
      <c r="AE17" s="33"/>
      <c r="AF17" s="40"/>
      <c r="AG17" s="44"/>
    </row>
    <row r="18" spans="1:33" s="23" customFormat="1" ht="21" hidden="1">
      <c r="A18" s="24" t="s">
        <v>15</v>
      </c>
      <c r="B18" s="25" t="s">
        <v>82</v>
      </c>
      <c r="C18" s="26"/>
      <c r="D18" s="27"/>
      <c r="E18" s="27"/>
      <c r="F18" s="27"/>
      <c r="G18" s="28"/>
      <c r="H18" s="29"/>
      <c r="I18" s="27"/>
      <c r="J18" s="27"/>
      <c r="K18" s="27"/>
      <c r="L18" s="28"/>
      <c r="M18" s="29"/>
      <c r="N18" s="27"/>
      <c r="O18" s="27"/>
      <c r="P18" s="27"/>
      <c r="Q18" s="39"/>
      <c r="R18" s="26"/>
      <c r="S18" s="27"/>
      <c r="T18" s="27"/>
      <c r="U18" s="27"/>
      <c r="V18" s="28"/>
      <c r="W18" s="54"/>
      <c r="X18" s="29"/>
      <c r="Y18" s="29"/>
      <c r="Z18" s="29"/>
      <c r="AA18" s="54"/>
      <c r="AB18" s="29"/>
      <c r="AC18" s="29"/>
      <c r="AD18" s="27"/>
      <c r="AE18" s="27"/>
      <c r="AF18" s="39"/>
      <c r="AG18" s="43"/>
    </row>
    <row r="19" spans="1:33" s="7" customFormat="1" ht="9.75" customHeight="1" hidden="1">
      <c r="A19" s="30" t="s">
        <v>9</v>
      </c>
      <c r="B19" s="31" t="s">
        <v>13</v>
      </c>
      <c r="C19" s="32"/>
      <c r="D19" s="33"/>
      <c r="E19" s="33"/>
      <c r="F19" s="33"/>
      <c r="G19" s="34"/>
      <c r="H19" s="35"/>
      <c r="I19" s="33"/>
      <c r="J19" s="33"/>
      <c r="K19" s="33"/>
      <c r="L19" s="34"/>
      <c r="M19" s="35"/>
      <c r="N19" s="33"/>
      <c r="O19" s="33"/>
      <c r="P19" s="33"/>
      <c r="Q19" s="40"/>
      <c r="R19" s="32"/>
      <c r="S19" s="33"/>
      <c r="T19" s="33"/>
      <c r="U19" s="33"/>
      <c r="V19" s="34"/>
      <c r="W19" s="55"/>
      <c r="X19" s="35"/>
      <c r="Y19" s="35"/>
      <c r="Z19" s="35"/>
      <c r="AA19" s="55"/>
      <c r="AB19" s="35"/>
      <c r="AC19" s="35"/>
      <c r="AD19" s="33"/>
      <c r="AE19" s="33"/>
      <c r="AF19" s="40"/>
      <c r="AG19" s="44"/>
    </row>
    <row r="20" spans="1:33" s="7" customFormat="1" ht="9.75" customHeight="1" hidden="1">
      <c r="A20" s="30" t="s">
        <v>12</v>
      </c>
      <c r="B20" s="31" t="s">
        <v>14</v>
      </c>
      <c r="C20" s="32"/>
      <c r="D20" s="33"/>
      <c r="E20" s="33"/>
      <c r="F20" s="33"/>
      <c r="G20" s="34"/>
      <c r="H20" s="35"/>
      <c r="I20" s="33"/>
      <c r="J20" s="33"/>
      <c r="K20" s="33"/>
      <c r="L20" s="34"/>
      <c r="M20" s="35"/>
      <c r="N20" s="33"/>
      <c r="O20" s="33"/>
      <c r="P20" s="33"/>
      <c r="Q20" s="40"/>
      <c r="R20" s="32"/>
      <c r="S20" s="33"/>
      <c r="T20" s="33"/>
      <c r="U20" s="33"/>
      <c r="V20" s="34"/>
      <c r="W20" s="55"/>
      <c r="X20" s="35"/>
      <c r="Y20" s="35"/>
      <c r="Z20" s="35"/>
      <c r="AA20" s="55"/>
      <c r="AB20" s="35"/>
      <c r="AC20" s="35"/>
      <c r="AD20" s="33"/>
      <c r="AE20" s="33"/>
      <c r="AF20" s="40"/>
      <c r="AG20" s="44"/>
    </row>
    <row r="21" spans="1:33" s="7" customFormat="1" ht="9.75" customHeight="1" hidden="1">
      <c r="A21" s="30" t="s">
        <v>16</v>
      </c>
      <c r="B21" s="31"/>
      <c r="C21" s="32"/>
      <c r="D21" s="33"/>
      <c r="E21" s="33"/>
      <c r="F21" s="33"/>
      <c r="G21" s="34"/>
      <c r="H21" s="35"/>
      <c r="I21" s="33"/>
      <c r="J21" s="33"/>
      <c r="K21" s="33"/>
      <c r="L21" s="34"/>
      <c r="M21" s="35"/>
      <c r="N21" s="33"/>
      <c r="O21" s="33"/>
      <c r="P21" s="33"/>
      <c r="Q21" s="40"/>
      <c r="R21" s="32"/>
      <c r="S21" s="33"/>
      <c r="T21" s="33"/>
      <c r="U21" s="33"/>
      <c r="V21" s="34"/>
      <c r="W21" s="55"/>
      <c r="X21" s="35"/>
      <c r="Y21" s="35"/>
      <c r="Z21" s="35"/>
      <c r="AA21" s="55"/>
      <c r="AB21" s="35"/>
      <c r="AC21" s="35"/>
      <c r="AD21" s="33"/>
      <c r="AE21" s="33"/>
      <c r="AF21" s="40"/>
      <c r="AG21" s="44"/>
    </row>
    <row r="22" spans="1:33" s="23" customFormat="1" ht="20.25" customHeight="1" hidden="1">
      <c r="A22" s="24" t="s">
        <v>17</v>
      </c>
      <c r="B22" s="25" t="s">
        <v>18</v>
      </c>
      <c r="C22" s="26"/>
      <c r="D22" s="27"/>
      <c r="E22" s="27"/>
      <c r="F22" s="27"/>
      <c r="G22" s="28"/>
      <c r="H22" s="29"/>
      <c r="I22" s="27"/>
      <c r="J22" s="27"/>
      <c r="K22" s="27"/>
      <c r="L22" s="28"/>
      <c r="M22" s="29"/>
      <c r="N22" s="27"/>
      <c r="O22" s="27"/>
      <c r="P22" s="27"/>
      <c r="Q22" s="39"/>
      <c r="R22" s="26"/>
      <c r="S22" s="27"/>
      <c r="T22" s="27"/>
      <c r="U22" s="27"/>
      <c r="V22" s="28"/>
      <c r="W22" s="54"/>
      <c r="X22" s="29"/>
      <c r="Y22" s="29"/>
      <c r="Z22" s="29"/>
      <c r="AA22" s="54"/>
      <c r="AB22" s="29"/>
      <c r="AC22" s="29"/>
      <c r="AD22" s="27"/>
      <c r="AE22" s="27"/>
      <c r="AF22" s="39"/>
      <c r="AG22" s="43"/>
    </row>
    <row r="23" spans="1:33" s="7" customFormat="1" ht="9.75" customHeight="1" hidden="1">
      <c r="A23" s="30" t="s">
        <v>9</v>
      </c>
      <c r="B23" s="31" t="s">
        <v>13</v>
      </c>
      <c r="C23" s="32"/>
      <c r="D23" s="33"/>
      <c r="E23" s="33"/>
      <c r="F23" s="33"/>
      <c r="G23" s="34"/>
      <c r="H23" s="35"/>
      <c r="I23" s="33"/>
      <c r="J23" s="33"/>
      <c r="K23" s="33"/>
      <c r="L23" s="34"/>
      <c r="M23" s="35"/>
      <c r="N23" s="33"/>
      <c r="O23" s="33"/>
      <c r="P23" s="33"/>
      <c r="Q23" s="40"/>
      <c r="R23" s="32"/>
      <c r="S23" s="33"/>
      <c r="T23" s="33"/>
      <c r="U23" s="33"/>
      <c r="V23" s="34"/>
      <c r="W23" s="55"/>
      <c r="X23" s="35"/>
      <c r="Y23" s="35"/>
      <c r="Z23" s="35"/>
      <c r="AA23" s="55"/>
      <c r="AB23" s="35"/>
      <c r="AC23" s="35"/>
      <c r="AD23" s="33"/>
      <c r="AE23" s="33"/>
      <c r="AF23" s="40"/>
      <c r="AG23" s="44"/>
    </row>
    <row r="24" spans="1:33" s="7" customFormat="1" ht="9.75" customHeight="1" hidden="1">
      <c r="A24" s="30" t="s">
        <v>12</v>
      </c>
      <c r="B24" s="31" t="s">
        <v>14</v>
      </c>
      <c r="C24" s="32"/>
      <c r="D24" s="33"/>
      <c r="E24" s="33"/>
      <c r="F24" s="33"/>
      <c r="G24" s="34"/>
      <c r="H24" s="35"/>
      <c r="I24" s="33"/>
      <c r="J24" s="33"/>
      <c r="K24" s="33"/>
      <c r="L24" s="34"/>
      <c r="M24" s="35"/>
      <c r="N24" s="33"/>
      <c r="O24" s="33"/>
      <c r="P24" s="33"/>
      <c r="Q24" s="40"/>
      <c r="R24" s="32"/>
      <c r="S24" s="33"/>
      <c r="T24" s="33"/>
      <c r="U24" s="33"/>
      <c r="V24" s="34"/>
      <c r="W24" s="55"/>
      <c r="X24" s="35"/>
      <c r="Y24" s="35"/>
      <c r="Z24" s="35"/>
      <c r="AA24" s="55"/>
      <c r="AB24" s="35"/>
      <c r="AC24" s="35"/>
      <c r="AD24" s="33"/>
      <c r="AE24" s="33"/>
      <c r="AF24" s="40"/>
      <c r="AG24" s="44"/>
    </row>
    <row r="25" spans="1:33" s="7" customFormat="1" ht="9.75" customHeight="1" hidden="1">
      <c r="A25" s="30" t="s">
        <v>16</v>
      </c>
      <c r="B25" s="31"/>
      <c r="C25" s="32"/>
      <c r="D25" s="33"/>
      <c r="E25" s="33"/>
      <c r="F25" s="33"/>
      <c r="G25" s="34"/>
      <c r="H25" s="35"/>
      <c r="I25" s="33"/>
      <c r="J25" s="33"/>
      <c r="K25" s="33"/>
      <c r="L25" s="34"/>
      <c r="M25" s="35"/>
      <c r="N25" s="33"/>
      <c r="O25" s="33"/>
      <c r="P25" s="33"/>
      <c r="Q25" s="40"/>
      <c r="R25" s="32"/>
      <c r="S25" s="33"/>
      <c r="T25" s="33"/>
      <c r="U25" s="33"/>
      <c r="V25" s="34"/>
      <c r="W25" s="55"/>
      <c r="X25" s="35"/>
      <c r="Y25" s="35"/>
      <c r="Z25" s="35"/>
      <c r="AA25" s="55"/>
      <c r="AB25" s="35"/>
      <c r="AC25" s="35"/>
      <c r="AD25" s="33"/>
      <c r="AE25" s="33"/>
      <c r="AF25" s="40"/>
      <c r="AG25" s="44"/>
    </row>
    <row r="26" spans="1:33" s="23" customFormat="1" ht="21" hidden="1">
      <c r="A26" s="24" t="s">
        <v>19</v>
      </c>
      <c r="B26" s="25" t="s">
        <v>20</v>
      </c>
      <c r="C26" s="26"/>
      <c r="D26" s="27"/>
      <c r="E26" s="27"/>
      <c r="F26" s="27"/>
      <c r="G26" s="28"/>
      <c r="H26" s="29"/>
      <c r="I26" s="27"/>
      <c r="J26" s="27"/>
      <c r="K26" s="27"/>
      <c r="L26" s="28"/>
      <c r="M26" s="29"/>
      <c r="N26" s="27"/>
      <c r="O26" s="27"/>
      <c r="P26" s="27"/>
      <c r="Q26" s="39"/>
      <c r="R26" s="26"/>
      <c r="S26" s="27"/>
      <c r="T26" s="27"/>
      <c r="U26" s="27"/>
      <c r="V26" s="28"/>
      <c r="W26" s="54"/>
      <c r="X26" s="29"/>
      <c r="Y26" s="29"/>
      <c r="Z26" s="29"/>
      <c r="AA26" s="54"/>
      <c r="AB26" s="29"/>
      <c r="AC26" s="29"/>
      <c r="AD26" s="27"/>
      <c r="AE26" s="27"/>
      <c r="AF26" s="39"/>
      <c r="AG26" s="43"/>
    </row>
    <row r="27" spans="1:33" s="7" customFormat="1" ht="9.75" customHeight="1" hidden="1">
      <c r="A27" s="30" t="s">
        <v>9</v>
      </c>
      <c r="B27" s="31" t="s">
        <v>13</v>
      </c>
      <c r="C27" s="32"/>
      <c r="D27" s="33"/>
      <c r="E27" s="33"/>
      <c r="F27" s="33"/>
      <c r="G27" s="34"/>
      <c r="H27" s="35"/>
      <c r="I27" s="33"/>
      <c r="J27" s="33"/>
      <c r="K27" s="33"/>
      <c r="L27" s="34"/>
      <c r="M27" s="35"/>
      <c r="N27" s="33"/>
      <c r="O27" s="33"/>
      <c r="P27" s="33"/>
      <c r="Q27" s="40"/>
      <c r="R27" s="32"/>
      <c r="S27" s="33"/>
      <c r="T27" s="33"/>
      <c r="U27" s="33"/>
      <c r="V27" s="34"/>
      <c r="W27" s="55"/>
      <c r="X27" s="35"/>
      <c r="Y27" s="35"/>
      <c r="Z27" s="35"/>
      <c r="AA27" s="55"/>
      <c r="AB27" s="35"/>
      <c r="AC27" s="35"/>
      <c r="AD27" s="33"/>
      <c r="AE27" s="33"/>
      <c r="AF27" s="40"/>
      <c r="AG27" s="44"/>
    </row>
    <row r="28" spans="1:33" s="7" customFormat="1" ht="9.75" customHeight="1" hidden="1">
      <c r="A28" s="30" t="s">
        <v>12</v>
      </c>
      <c r="B28" s="31" t="s">
        <v>14</v>
      </c>
      <c r="C28" s="32"/>
      <c r="D28" s="33"/>
      <c r="E28" s="33"/>
      <c r="F28" s="33"/>
      <c r="G28" s="34"/>
      <c r="H28" s="35"/>
      <c r="I28" s="33"/>
      <c r="J28" s="33"/>
      <c r="K28" s="33"/>
      <c r="L28" s="34"/>
      <c r="M28" s="35"/>
      <c r="N28" s="33"/>
      <c r="O28" s="33"/>
      <c r="P28" s="33"/>
      <c r="Q28" s="40"/>
      <c r="R28" s="32"/>
      <c r="S28" s="33"/>
      <c r="T28" s="33"/>
      <c r="U28" s="33"/>
      <c r="V28" s="34"/>
      <c r="W28" s="55"/>
      <c r="X28" s="35"/>
      <c r="Y28" s="35"/>
      <c r="Z28" s="35"/>
      <c r="AA28" s="55"/>
      <c r="AB28" s="35"/>
      <c r="AC28" s="35"/>
      <c r="AD28" s="33"/>
      <c r="AE28" s="33"/>
      <c r="AF28" s="40"/>
      <c r="AG28" s="44"/>
    </row>
    <row r="29" spans="1:33" s="7" customFormat="1" ht="9.75" customHeight="1" hidden="1">
      <c r="A29" s="30" t="s">
        <v>16</v>
      </c>
      <c r="B29" s="31"/>
      <c r="C29" s="32"/>
      <c r="D29" s="33"/>
      <c r="E29" s="33"/>
      <c r="F29" s="33"/>
      <c r="G29" s="34"/>
      <c r="H29" s="35"/>
      <c r="I29" s="33"/>
      <c r="J29" s="33"/>
      <c r="K29" s="33"/>
      <c r="L29" s="34"/>
      <c r="M29" s="35"/>
      <c r="N29" s="33"/>
      <c r="O29" s="33"/>
      <c r="P29" s="33"/>
      <c r="Q29" s="40"/>
      <c r="R29" s="32"/>
      <c r="S29" s="33"/>
      <c r="T29" s="33"/>
      <c r="U29" s="33"/>
      <c r="V29" s="34"/>
      <c r="W29" s="55"/>
      <c r="X29" s="35"/>
      <c r="Y29" s="35"/>
      <c r="Z29" s="35"/>
      <c r="AA29" s="55"/>
      <c r="AB29" s="35"/>
      <c r="AC29" s="35"/>
      <c r="AD29" s="33"/>
      <c r="AE29" s="33"/>
      <c r="AF29" s="40"/>
      <c r="AG29" s="44"/>
    </row>
    <row r="30" spans="1:33" s="23" customFormat="1" ht="10.5">
      <c r="A30" s="24" t="s">
        <v>12</v>
      </c>
      <c r="B30" s="25" t="s">
        <v>21</v>
      </c>
      <c r="C30" s="26">
        <f aca="true" t="shared" si="10" ref="C30:L30">C31+C35</f>
        <v>144.48000000000002</v>
      </c>
      <c r="D30" s="27">
        <f t="shared" si="10"/>
        <v>108.31</v>
      </c>
      <c r="E30" s="27">
        <f t="shared" si="10"/>
        <v>0</v>
      </c>
      <c r="F30" s="27">
        <f t="shared" si="10"/>
        <v>31.87</v>
      </c>
      <c r="G30" s="28">
        <f t="shared" si="10"/>
        <v>4.3</v>
      </c>
      <c r="H30" s="114">
        <f t="shared" si="10"/>
        <v>578.5300000000001</v>
      </c>
      <c r="I30" s="92">
        <f t="shared" si="10"/>
        <v>44.19</v>
      </c>
      <c r="J30" s="92">
        <f t="shared" si="10"/>
        <v>48</v>
      </c>
      <c r="K30" s="92">
        <f t="shared" si="10"/>
        <v>475.26</v>
      </c>
      <c r="L30" s="96">
        <f t="shared" si="10"/>
        <v>11.08</v>
      </c>
      <c r="M30" s="29">
        <f aca="true" t="shared" si="11" ref="M30:V30">M31+M35</f>
        <v>434.04999999999995</v>
      </c>
      <c r="N30" s="29">
        <f t="shared" si="11"/>
        <v>-64.12</v>
      </c>
      <c r="O30" s="29">
        <f t="shared" si="11"/>
        <v>48</v>
      </c>
      <c r="P30" s="29">
        <f t="shared" si="11"/>
        <v>443.39</v>
      </c>
      <c r="Q30" s="29">
        <f t="shared" si="11"/>
        <v>6.78</v>
      </c>
      <c r="R30" s="26">
        <f t="shared" si="11"/>
        <v>115.83999999999999</v>
      </c>
      <c r="S30" s="27">
        <f t="shared" si="11"/>
        <v>38.96</v>
      </c>
      <c r="T30" s="27">
        <f t="shared" si="11"/>
        <v>67.27</v>
      </c>
      <c r="U30" s="27">
        <f t="shared" si="11"/>
        <v>0</v>
      </c>
      <c r="V30" s="28">
        <f t="shared" si="11"/>
        <v>9.61</v>
      </c>
      <c r="W30" s="54"/>
      <c r="X30" s="29"/>
      <c r="Y30" s="29"/>
      <c r="Z30" s="29"/>
      <c r="AA30" s="54"/>
      <c r="AB30" s="29"/>
      <c r="AC30" s="29"/>
      <c r="AD30" s="27"/>
      <c r="AE30" s="27"/>
      <c r="AF30" s="39"/>
      <c r="AG30" s="43"/>
    </row>
    <row r="31" spans="1:33" s="23" customFormat="1" ht="20.25" customHeight="1">
      <c r="A31" s="24" t="s">
        <v>22</v>
      </c>
      <c r="B31" s="25" t="s">
        <v>81</v>
      </c>
      <c r="C31" s="26">
        <f>C32</f>
        <v>144.48000000000002</v>
      </c>
      <c r="D31" s="27">
        <f>D32</f>
        <v>108.31</v>
      </c>
      <c r="E31" s="27">
        <f>E32</f>
        <v>0</v>
      </c>
      <c r="F31" s="27">
        <f>F32</f>
        <v>31.87</v>
      </c>
      <c r="G31" s="28">
        <f>G32</f>
        <v>4.3</v>
      </c>
      <c r="H31" s="114">
        <f aca="true" t="shared" si="12" ref="H31:Q31">H32</f>
        <v>578.5300000000001</v>
      </c>
      <c r="I31" s="92">
        <f t="shared" si="12"/>
        <v>44.19</v>
      </c>
      <c r="J31" s="92">
        <f t="shared" si="12"/>
        <v>48</v>
      </c>
      <c r="K31" s="92">
        <f t="shared" si="12"/>
        <v>475.26</v>
      </c>
      <c r="L31" s="96">
        <f t="shared" si="12"/>
        <v>11.08</v>
      </c>
      <c r="M31" s="29">
        <f t="shared" si="12"/>
        <v>434.04999999999995</v>
      </c>
      <c r="N31" s="29">
        <f t="shared" si="12"/>
        <v>-64.12</v>
      </c>
      <c r="O31" s="29">
        <f t="shared" si="12"/>
        <v>48</v>
      </c>
      <c r="P31" s="29">
        <f t="shared" si="12"/>
        <v>443.39</v>
      </c>
      <c r="Q31" s="29">
        <f t="shared" si="12"/>
        <v>6.78</v>
      </c>
      <c r="R31" s="26">
        <f>R32</f>
        <v>115.83999999999999</v>
      </c>
      <c r="S31" s="27">
        <f>S32</f>
        <v>38.96</v>
      </c>
      <c r="T31" s="27">
        <f>T32</f>
        <v>67.27</v>
      </c>
      <c r="U31" s="27">
        <f>U32</f>
        <v>0</v>
      </c>
      <c r="V31" s="28">
        <f>V32</f>
        <v>9.61</v>
      </c>
      <c r="W31" s="54"/>
      <c r="X31" s="29"/>
      <c r="Y31" s="29"/>
      <c r="Z31" s="29"/>
      <c r="AA31" s="54"/>
      <c r="AB31" s="29"/>
      <c r="AC31" s="29"/>
      <c r="AD31" s="27"/>
      <c r="AE31" s="27"/>
      <c r="AF31" s="39"/>
      <c r="AG31" s="43"/>
    </row>
    <row r="32" spans="1:33" s="7" customFormat="1" ht="36.75" customHeight="1">
      <c r="A32" s="30" t="s">
        <v>9</v>
      </c>
      <c r="B32" s="111" t="s">
        <v>97</v>
      </c>
      <c r="C32" s="32">
        <f>D32+E32+F32+G32</f>
        <v>144.48000000000002</v>
      </c>
      <c r="D32" s="33">
        <v>108.31</v>
      </c>
      <c r="E32" s="33">
        <v>0</v>
      </c>
      <c r="F32" s="33">
        <v>31.87</v>
      </c>
      <c r="G32" s="34">
        <v>4.3</v>
      </c>
      <c r="H32" s="113">
        <f>I32+J32+K32+L32</f>
        <v>578.5300000000001</v>
      </c>
      <c r="I32" s="33">
        <v>44.19</v>
      </c>
      <c r="J32" s="33">
        <v>48</v>
      </c>
      <c r="K32" s="33">
        <v>475.26</v>
      </c>
      <c r="L32" s="34">
        <v>11.08</v>
      </c>
      <c r="M32" s="35">
        <f>N32+O32+P32+Q32</f>
        <v>434.04999999999995</v>
      </c>
      <c r="N32" s="33">
        <f>I32-D32</f>
        <v>-64.12</v>
      </c>
      <c r="O32" s="33">
        <f>J32-E32</f>
        <v>48</v>
      </c>
      <c r="P32" s="33">
        <f>K32-F32</f>
        <v>443.39</v>
      </c>
      <c r="Q32" s="33">
        <f>L32-G32</f>
        <v>6.78</v>
      </c>
      <c r="R32" s="106">
        <f>S32+T32+U32+V32</f>
        <v>115.83999999999999</v>
      </c>
      <c r="S32" s="33">
        <v>38.96</v>
      </c>
      <c r="T32" s="33">
        <v>67.27</v>
      </c>
      <c r="U32" s="33"/>
      <c r="V32" s="34">
        <v>9.61</v>
      </c>
      <c r="W32" s="118">
        <v>2012</v>
      </c>
      <c r="X32" s="119">
        <v>25</v>
      </c>
      <c r="Y32" s="119"/>
      <c r="Z32" s="119">
        <v>110</v>
      </c>
      <c r="AA32" s="55"/>
      <c r="AB32" s="35"/>
      <c r="AC32" s="35"/>
      <c r="AD32" s="33"/>
      <c r="AE32" s="33"/>
      <c r="AF32" s="40"/>
      <c r="AG32" s="44"/>
    </row>
    <row r="33" spans="1:33" s="7" customFormat="1" ht="9.75" customHeight="1" hidden="1">
      <c r="A33" s="30" t="s">
        <v>12</v>
      </c>
      <c r="B33" s="31"/>
      <c r="C33" s="32"/>
      <c r="D33" s="33"/>
      <c r="E33" s="33"/>
      <c r="F33" s="33"/>
      <c r="G33" s="34"/>
      <c r="H33" s="35"/>
      <c r="I33" s="33"/>
      <c r="J33" s="33"/>
      <c r="K33" s="33"/>
      <c r="L33" s="34"/>
      <c r="M33" s="35"/>
      <c r="N33" s="33"/>
      <c r="O33" s="33"/>
      <c r="P33" s="33"/>
      <c r="Q33" s="40"/>
      <c r="R33" s="32"/>
      <c r="S33" s="33"/>
      <c r="T33" s="33"/>
      <c r="U33" s="33"/>
      <c r="V33" s="34"/>
      <c r="W33" s="55"/>
      <c r="X33" s="35"/>
      <c r="Y33" s="35"/>
      <c r="Z33" s="35"/>
      <c r="AA33" s="55"/>
      <c r="AB33" s="35"/>
      <c r="AC33" s="35"/>
      <c r="AD33" s="33"/>
      <c r="AE33" s="33"/>
      <c r="AF33" s="40"/>
      <c r="AG33" s="44"/>
    </row>
    <row r="34" spans="1:33" s="7" customFormat="1" ht="9.75" customHeight="1" hidden="1">
      <c r="A34" s="30" t="s">
        <v>16</v>
      </c>
      <c r="B34" s="31"/>
      <c r="C34" s="32"/>
      <c r="D34" s="33"/>
      <c r="E34" s="33"/>
      <c r="F34" s="33"/>
      <c r="G34" s="34"/>
      <c r="H34" s="35"/>
      <c r="I34" s="33"/>
      <c r="J34" s="33"/>
      <c r="K34" s="33"/>
      <c r="L34" s="34"/>
      <c r="M34" s="35"/>
      <c r="N34" s="33"/>
      <c r="O34" s="33"/>
      <c r="P34" s="33"/>
      <c r="Q34" s="40"/>
      <c r="R34" s="32"/>
      <c r="S34" s="33"/>
      <c r="T34" s="33"/>
      <c r="U34" s="33"/>
      <c r="V34" s="34"/>
      <c r="W34" s="55"/>
      <c r="X34" s="35"/>
      <c r="Y34" s="35"/>
      <c r="Z34" s="35"/>
      <c r="AA34" s="55"/>
      <c r="AB34" s="35"/>
      <c r="AC34" s="35"/>
      <c r="AD34" s="33"/>
      <c r="AE34" s="33"/>
      <c r="AF34" s="40"/>
      <c r="AG34" s="44"/>
    </row>
    <row r="35" spans="1:33" s="23" customFormat="1" ht="10.5" hidden="1">
      <c r="A35" s="24" t="s">
        <v>23</v>
      </c>
      <c r="B35" s="25" t="s">
        <v>24</v>
      </c>
      <c r="C35" s="26"/>
      <c r="D35" s="27"/>
      <c r="E35" s="27"/>
      <c r="F35" s="27"/>
      <c r="G35" s="28"/>
      <c r="H35" s="29"/>
      <c r="I35" s="27"/>
      <c r="J35" s="27"/>
      <c r="K35" s="27"/>
      <c r="L35" s="28"/>
      <c r="M35" s="29"/>
      <c r="N35" s="27"/>
      <c r="O35" s="27"/>
      <c r="P35" s="27"/>
      <c r="Q35" s="39"/>
      <c r="R35" s="26"/>
      <c r="S35" s="27"/>
      <c r="T35" s="27"/>
      <c r="U35" s="27"/>
      <c r="V35" s="28"/>
      <c r="W35" s="54"/>
      <c r="X35" s="29"/>
      <c r="Y35" s="29"/>
      <c r="Z35" s="29"/>
      <c r="AA35" s="54"/>
      <c r="AB35" s="29"/>
      <c r="AC35" s="29"/>
      <c r="AD35" s="27"/>
      <c r="AE35" s="27"/>
      <c r="AF35" s="39"/>
      <c r="AG35" s="43"/>
    </row>
    <row r="36" spans="1:33" s="7" customFormat="1" ht="9.75" customHeight="1" hidden="1">
      <c r="A36" s="30" t="s">
        <v>9</v>
      </c>
      <c r="B36" s="31" t="s">
        <v>13</v>
      </c>
      <c r="C36" s="32"/>
      <c r="D36" s="33"/>
      <c r="E36" s="33"/>
      <c r="F36" s="33"/>
      <c r="G36" s="34"/>
      <c r="H36" s="35"/>
      <c r="I36" s="33"/>
      <c r="J36" s="33"/>
      <c r="K36" s="33"/>
      <c r="L36" s="34"/>
      <c r="M36" s="35"/>
      <c r="N36" s="33"/>
      <c r="O36" s="33"/>
      <c r="P36" s="33"/>
      <c r="Q36" s="40"/>
      <c r="R36" s="32"/>
      <c r="S36" s="33"/>
      <c r="T36" s="33"/>
      <c r="U36" s="33"/>
      <c r="V36" s="34"/>
      <c r="W36" s="55"/>
      <c r="X36" s="35"/>
      <c r="Y36" s="35"/>
      <c r="Z36" s="35"/>
      <c r="AA36" s="55"/>
      <c r="AB36" s="35"/>
      <c r="AC36" s="35"/>
      <c r="AD36" s="33"/>
      <c r="AE36" s="33"/>
      <c r="AF36" s="40"/>
      <c r="AG36" s="44"/>
    </row>
    <row r="37" spans="1:33" s="7" customFormat="1" ht="9.75" customHeight="1" hidden="1">
      <c r="A37" s="30"/>
      <c r="B37" s="31" t="s">
        <v>25</v>
      </c>
      <c r="C37" s="32"/>
      <c r="D37" s="33"/>
      <c r="E37" s="33"/>
      <c r="F37" s="33"/>
      <c r="G37" s="34"/>
      <c r="H37" s="35"/>
      <c r="I37" s="33"/>
      <c r="J37" s="33"/>
      <c r="K37" s="33"/>
      <c r="L37" s="34"/>
      <c r="M37" s="35"/>
      <c r="N37" s="33"/>
      <c r="O37" s="33"/>
      <c r="P37" s="33"/>
      <c r="Q37" s="40"/>
      <c r="R37" s="32"/>
      <c r="S37" s="33"/>
      <c r="T37" s="33"/>
      <c r="U37" s="33"/>
      <c r="V37" s="34"/>
      <c r="W37" s="55"/>
      <c r="X37" s="35"/>
      <c r="Y37" s="35"/>
      <c r="Z37" s="35"/>
      <c r="AA37" s="55"/>
      <c r="AB37" s="35"/>
      <c r="AC37" s="35"/>
      <c r="AD37" s="33"/>
      <c r="AE37" s="33"/>
      <c r="AF37" s="40"/>
      <c r="AG37" s="44"/>
    </row>
    <row r="38" spans="1:33" s="7" customFormat="1" ht="9.75" customHeight="1" hidden="1">
      <c r="A38" s="30" t="s">
        <v>12</v>
      </c>
      <c r="B38" s="31" t="s">
        <v>14</v>
      </c>
      <c r="C38" s="32"/>
      <c r="D38" s="33"/>
      <c r="E38" s="33"/>
      <c r="F38" s="33"/>
      <c r="G38" s="34"/>
      <c r="H38" s="35"/>
      <c r="I38" s="33"/>
      <c r="J38" s="33"/>
      <c r="K38" s="33"/>
      <c r="L38" s="34"/>
      <c r="M38" s="35"/>
      <c r="N38" s="33"/>
      <c r="O38" s="33"/>
      <c r="P38" s="33"/>
      <c r="Q38" s="40"/>
      <c r="R38" s="32"/>
      <c r="S38" s="33"/>
      <c r="T38" s="33"/>
      <c r="U38" s="33"/>
      <c r="V38" s="34"/>
      <c r="W38" s="55"/>
      <c r="X38" s="35"/>
      <c r="Y38" s="35"/>
      <c r="Z38" s="35"/>
      <c r="AA38" s="55"/>
      <c r="AB38" s="35"/>
      <c r="AC38" s="35"/>
      <c r="AD38" s="33"/>
      <c r="AE38" s="33"/>
      <c r="AF38" s="40"/>
      <c r="AG38" s="44"/>
    </row>
    <row r="39" spans="1:33" s="7" customFormat="1" ht="9.75" customHeight="1" hidden="1">
      <c r="A39" s="30"/>
      <c r="B39" s="31" t="s">
        <v>25</v>
      </c>
      <c r="C39" s="32"/>
      <c r="D39" s="33"/>
      <c r="E39" s="33"/>
      <c r="F39" s="33"/>
      <c r="G39" s="34"/>
      <c r="H39" s="35"/>
      <c r="I39" s="33"/>
      <c r="J39" s="33"/>
      <c r="K39" s="33"/>
      <c r="L39" s="34"/>
      <c r="M39" s="35"/>
      <c r="N39" s="33"/>
      <c r="O39" s="33"/>
      <c r="P39" s="33"/>
      <c r="Q39" s="40"/>
      <c r="R39" s="32"/>
      <c r="S39" s="33"/>
      <c r="T39" s="33"/>
      <c r="U39" s="33"/>
      <c r="V39" s="34"/>
      <c r="W39" s="55"/>
      <c r="X39" s="35"/>
      <c r="Y39" s="35"/>
      <c r="Z39" s="35"/>
      <c r="AA39" s="55"/>
      <c r="AB39" s="35"/>
      <c r="AC39" s="35"/>
      <c r="AD39" s="33"/>
      <c r="AE39" s="33"/>
      <c r="AF39" s="40"/>
      <c r="AG39" s="44"/>
    </row>
    <row r="40" spans="1:33" s="7" customFormat="1" ht="9.75" customHeight="1" hidden="1">
      <c r="A40" s="30" t="s">
        <v>16</v>
      </c>
      <c r="B40" s="31"/>
      <c r="C40" s="32"/>
      <c r="D40" s="33"/>
      <c r="E40" s="33"/>
      <c r="F40" s="33"/>
      <c r="G40" s="34"/>
      <c r="H40" s="35"/>
      <c r="I40" s="33"/>
      <c r="J40" s="33"/>
      <c r="K40" s="33"/>
      <c r="L40" s="34"/>
      <c r="M40" s="35"/>
      <c r="N40" s="33"/>
      <c r="O40" s="33"/>
      <c r="P40" s="33"/>
      <c r="Q40" s="40"/>
      <c r="R40" s="32"/>
      <c r="S40" s="33"/>
      <c r="T40" s="33"/>
      <c r="U40" s="33"/>
      <c r="V40" s="34"/>
      <c r="W40" s="55"/>
      <c r="X40" s="35"/>
      <c r="Y40" s="35"/>
      <c r="Z40" s="35"/>
      <c r="AA40" s="55"/>
      <c r="AB40" s="35"/>
      <c r="AC40" s="35"/>
      <c r="AD40" s="33"/>
      <c r="AE40" s="33"/>
      <c r="AF40" s="40"/>
      <c r="AG40" s="44"/>
    </row>
    <row r="41" spans="1:33" s="23" customFormat="1" ht="9.75" customHeight="1">
      <c r="A41" s="159" t="s">
        <v>26</v>
      </c>
      <c r="B41" s="160"/>
      <c r="C41" s="26"/>
      <c r="D41" s="27"/>
      <c r="E41" s="27"/>
      <c r="F41" s="27"/>
      <c r="G41" s="28"/>
      <c r="H41" s="29"/>
      <c r="I41" s="27"/>
      <c r="J41" s="27"/>
      <c r="K41" s="27"/>
      <c r="L41" s="28"/>
      <c r="M41" s="29"/>
      <c r="N41" s="27"/>
      <c r="O41" s="27"/>
      <c r="P41" s="27"/>
      <c r="Q41" s="39"/>
      <c r="R41" s="26"/>
      <c r="S41" s="27"/>
      <c r="T41" s="27"/>
      <c r="U41" s="27"/>
      <c r="V41" s="28"/>
      <c r="W41" s="54"/>
      <c r="X41" s="29"/>
      <c r="Y41" s="29"/>
      <c r="Z41" s="29"/>
      <c r="AA41" s="54"/>
      <c r="AB41" s="29"/>
      <c r="AC41" s="29"/>
      <c r="AD41" s="27"/>
      <c r="AE41" s="27"/>
      <c r="AF41" s="39"/>
      <c r="AG41" s="43"/>
    </row>
    <row r="42" spans="1:33" s="23" customFormat="1" ht="20.25" customHeight="1">
      <c r="A42" s="24"/>
      <c r="B42" s="25" t="s">
        <v>27</v>
      </c>
      <c r="C42" s="26"/>
      <c r="D42" s="27"/>
      <c r="E42" s="27"/>
      <c r="F42" s="27"/>
      <c r="G42" s="28"/>
      <c r="H42" s="29"/>
      <c r="I42" s="27"/>
      <c r="J42" s="27"/>
      <c r="K42" s="27"/>
      <c r="L42" s="28"/>
      <c r="M42" s="29"/>
      <c r="N42" s="27"/>
      <c r="O42" s="27"/>
      <c r="P42" s="27"/>
      <c r="Q42" s="39"/>
      <c r="R42" s="26"/>
      <c r="S42" s="27"/>
      <c r="T42" s="27"/>
      <c r="U42" s="27"/>
      <c r="V42" s="28"/>
      <c r="W42" s="54"/>
      <c r="X42" s="29"/>
      <c r="Y42" s="29"/>
      <c r="Z42" s="29"/>
      <c r="AA42" s="54"/>
      <c r="AB42" s="29"/>
      <c r="AC42" s="29"/>
      <c r="AD42" s="27"/>
      <c r="AE42" s="27"/>
      <c r="AF42" s="39"/>
      <c r="AG42" s="43"/>
    </row>
    <row r="43" spans="1:33" s="7" customFormat="1" ht="11.25" customHeight="1">
      <c r="A43" s="30"/>
      <c r="B43" s="31" t="s">
        <v>13</v>
      </c>
      <c r="C43" s="32"/>
      <c r="D43" s="33"/>
      <c r="E43" s="33"/>
      <c r="F43" s="33"/>
      <c r="G43" s="34"/>
      <c r="H43" s="115"/>
      <c r="I43" s="33"/>
      <c r="J43" s="33"/>
      <c r="K43" s="33"/>
      <c r="L43" s="107"/>
      <c r="M43" s="85"/>
      <c r="N43" s="83"/>
      <c r="O43" s="83"/>
      <c r="P43" s="83"/>
      <c r="Q43" s="87"/>
      <c r="R43" s="32"/>
      <c r="S43" s="33"/>
      <c r="T43" s="33"/>
      <c r="U43" s="33"/>
      <c r="V43" s="34"/>
      <c r="W43" s="86"/>
      <c r="X43" s="85"/>
      <c r="Y43" s="85"/>
      <c r="Z43" s="85"/>
      <c r="AA43" s="86"/>
      <c r="AB43" s="85"/>
      <c r="AC43" s="85"/>
      <c r="AD43" s="83"/>
      <c r="AE43" s="83"/>
      <c r="AF43" s="87"/>
      <c r="AG43" s="88"/>
    </row>
    <row r="44" spans="1:33" s="7" customFormat="1" ht="11.25" customHeight="1" thickBot="1">
      <c r="A44" s="30"/>
      <c r="B44" s="31" t="s">
        <v>14</v>
      </c>
      <c r="C44" s="10"/>
      <c r="D44" s="11"/>
      <c r="E44" s="11"/>
      <c r="F44" s="11"/>
      <c r="G44" s="13"/>
      <c r="H44" s="116"/>
      <c r="I44" s="11"/>
      <c r="J44" s="11"/>
      <c r="K44" s="11"/>
      <c r="L44" s="108"/>
      <c r="M44" s="36"/>
      <c r="N44" s="11"/>
      <c r="O44" s="11"/>
      <c r="P44" s="11"/>
      <c r="Q44" s="41"/>
      <c r="R44" s="10"/>
      <c r="S44" s="11"/>
      <c r="T44" s="11"/>
      <c r="U44" s="11"/>
      <c r="V44" s="13"/>
      <c r="W44" s="56"/>
      <c r="X44" s="36"/>
      <c r="Y44" s="36"/>
      <c r="Z44" s="36"/>
      <c r="AA44" s="56"/>
      <c r="AB44" s="36"/>
      <c r="AC44" s="36"/>
      <c r="AD44" s="11"/>
      <c r="AE44" s="11"/>
      <c r="AF44" s="41"/>
      <c r="AG44" s="45"/>
    </row>
    <row r="45" ht="2.25" customHeight="1" hidden="1"/>
    <row r="46" spans="1:2" s="7" customFormat="1" ht="9.75" customHeight="1">
      <c r="A46" s="6" t="s">
        <v>37</v>
      </c>
      <c r="B46" s="8" t="s">
        <v>63</v>
      </c>
    </row>
    <row r="47" spans="1:2" s="7" customFormat="1" ht="9.75" customHeight="1">
      <c r="A47" s="6" t="s">
        <v>40</v>
      </c>
      <c r="B47" s="8" t="s">
        <v>54</v>
      </c>
    </row>
    <row r="48" spans="1:2" s="7" customFormat="1" ht="9.75" customHeight="1">
      <c r="A48" s="6" t="s">
        <v>41</v>
      </c>
      <c r="B48" s="8" t="s">
        <v>64</v>
      </c>
    </row>
    <row r="49" spans="1:2" s="7" customFormat="1" ht="9.75" customHeight="1">
      <c r="A49" s="6" t="s">
        <v>65</v>
      </c>
      <c r="B49" s="8" t="s">
        <v>66</v>
      </c>
    </row>
    <row r="50" ht="10.5" customHeight="1"/>
    <row r="51" ht="2.25" customHeight="1"/>
    <row r="52" spans="1:33" s="4" customFormat="1" ht="12.75" customHeight="1">
      <c r="A52" s="38" t="s">
        <v>67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</row>
    <row r="53" ht="2.25" customHeight="1" thickBot="1"/>
    <row r="54" spans="1:18" s="7" customFormat="1" ht="10.5">
      <c r="A54" s="174" t="s">
        <v>68</v>
      </c>
      <c r="B54" s="177" t="s">
        <v>69</v>
      </c>
      <c r="C54" s="162" t="s">
        <v>75</v>
      </c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84"/>
    </row>
    <row r="55" spans="1:18" s="7" customFormat="1" ht="10.5">
      <c r="A55" s="175"/>
      <c r="B55" s="178"/>
      <c r="C55" s="182" t="s">
        <v>74</v>
      </c>
      <c r="D55" s="164"/>
      <c r="E55" s="164"/>
      <c r="F55" s="164"/>
      <c r="G55" s="164"/>
      <c r="H55" s="164"/>
      <c r="I55" s="164"/>
      <c r="J55" s="183"/>
      <c r="K55" s="164" t="s">
        <v>76</v>
      </c>
      <c r="L55" s="164"/>
      <c r="M55" s="164"/>
      <c r="N55" s="164"/>
      <c r="O55" s="164"/>
      <c r="P55" s="164"/>
      <c r="Q55" s="164"/>
      <c r="R55" s="183"/>
    </row>
    <row r="56" spans="1:18" s="7" customFormat="1" ht="10.5">
      <c r="A56" s="176"/>
      <c r="B56" s="179"/>
      <c r="C56" s="180" t="s">
        <v>109</v>
      </c>
      <c r="D56" s="154"/>
      <c r="E56" s="154"/>
      <c r="F56" s="181"/>
      <c r="G56" s="153" t="s">
        <v>108</v>
      </c>
      <c r="H56" s="154"/>
      <c r="I56" s="154"/>
      <c r="J56" s="155"/>
      <c r="K56" s="154" t="s">
        <v>109</v>
      </c>
      <c r="L56" s="154"/>
      <c r="M56" s="154"/>
      <c r="N56" s="181"/>
      <c r="O56" s="153" t="s">
        <v>108</v>
      </c>
      <c r="P56" s="154"/>
      <c r="Q56" s="154"/>
      <c r="R56" s="155"/>
    </row>
    <row r="57" spans="1:18" s="7" customFormat="1" ht="10.5">
      <c r="A57" s="46"/>
      <c r="B57" s="121"/>
      <c r="C57" s="59" t="s">
        <v>70</v>
      </c>
      <c r="D57" s="60" t="s">
        <v>71</v>
      </c>
      <c r="E57" s="61" t="s">
        <v>72</v>
      </c>
      <c r="F57" s="65" t="s">
        <v>73</v>
      </c>
      <c r="G57" s="64" t="s">
        <v>70</v>
      </c>
      <c r="H57" s="62" t="s">
        <v>71</v>
      </c>
      <c r="I57" s="60" t="s">
        <v>72</v>
      </c>
      <c r="J57" s="63" t="s">
        <v>73</v>
      </c>
      <c r="K57" s="64" t="s">
        <v>70</v>
      </c>
      <c r="L57" s="62" t="s">
        <v>71</v>
      </c>
      <c r="M57" s="61" t="s">
        <v>72</v>
      </c>
      <c r="N57" s="65" t="s">
        <v>73</v>
      </c>
      <c r="O57" s="64" t="s">
        <v>70</v>
      </c>
      <c r="P57" s="62" t="s">
        <v>71</v>
      </c>
      <c r="Q57" s="60" t="s">
        <v>72</v>
      </c>
      <c r="R57" s="63" t="s">
        <v>73</v>
      </c>
    </row>
    <row r="58" spans="1:18" s="7" customFormat="1" ht="33" customHeight="1">
      <c r="A58" s="46" t="s">
        <v>9</v>
      </c>
      <c r="B58" s="122" t="s">
        <v>98</v>
      </c>
      <c r="C58" s="57"/>
      <c r="D58" s="33"/>
      <c r="E58" s="40"/>
      <c r="F58" s="33"/>
      <c r="G58" s="33"/>
      <c r="H58" s="35"/>
      <c r="I58" s="33"/>
      <c r="J58" s="58">
        <v>0</v>
      </c>
      <c r="K58" s="35"/>
      <c r="L58" s="35"/>
      <c r="M58" s="33"/>
      <c r="N58" s="35"/>
      <c r="O58" s="33"/>
      <c r="P58" s="35"/>
      <c r="Q58" s="33"/>
      <c r="R58" s="58">
        <v>0</v>
      </c>
    </row>
  </sheetData>
  <sheetProtection/>
  <mergeCells count="21">
    <mergeCell ref="K56:N56"/>
    <mergeCell ref="B4:B6"/>
    <mergeCell ref="A54:A56"/>
    <mergeCell ref="B54:B56"/>
    <mergeCell ref="H4:L5"/>
    <mergeCell ref="M4:Q5"/>
    <mergeCell ref="C56:F56"/>
    <mergeCell ref="C55:J55"/>
    <mergeCell ref="K55:R55"/>
    <mergeCell ref="C54:R54"/>
    <mergeCell ref="G56:J56"/>
    <mergeCell ref="C4:G5"/>
    <mergeCell ref="O56:R56"/>
    <mergeCell ref="AG4:AG6"/>
    <mergeCell ref="A41:B41"/>
    <mergeCell ref="W4:AF4"/>
    <mergeCell ref="AA5:AE5"/>
    <mergeCell ref="AF5:AF6"/>
    <mergeCell ref="W5:Z5"/>
    <mergeCell ref="R4:V5"/>
    <mergeCell ref="A4:A6"/>
  </mergeCells>
  <printOptions/>
  <pageMargins left="0.3937007874015748" right="0.3937007874015748" top="0.6299212598425197" bottom="0.31496062992125984" header="0.1968503937007874" footer="0.1968503937007874"/>
  <pageSetup fitToHeight="1" fitToWidth="1" horizontalDpi="600" verticalDpi="600" orientation="landscape" paperSize="8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SumarokovAI</cp:lastModifiedBy>
  <cp:lastPrinted>2012-08-21T11:34:48Z</cp:lastPrinted>
  <dcterms:created xsi:type="dcterms:W3CDTF">2011-10-26T07:19:04Z</dcterms:created>
  <dcterms:modified xsi:type="dcterms:W3CDTF">2012-08-23T13:30:54Z</dcterms:modified>
  <cp:category/>
  <cp:version/>
  <cp:contentType/>
  <cp:contentStatus/>
</cp:coreProperties>
</file>